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01 - Vedlejší rozpočtové ..." sheetId="2" r:id="rId2"/>
    <sheet name="02 - Stavebně konstrukční..." sheetId="3" r:id="rId3"/>
    <sheet name="03 - Elektroinstalace" sheetId="4" r:id="rId4"/>
    <sheet name="Pokyny pro vyplnění" sheetId="5" r:id="rId5"/>
  </sheets>
  <definedNames>
    <definedName name="_xlnm.Print_Area" localSheetId="0">'Rekapitulace stavby'!$D$4:$AO$33,'Rekapitulace stavby'!$C$39:$AQ$55</definedName>
    <definedName name="_xlnm.Print_Titles" localSheetId="0">'Rekapitulace stavby'!$49:$49</definedName>
    <definedName name="_xlnm._FilterDatabase" localSheetId="1" hidden="1">'01 - Vedlejší rozpočtové ...'!$C$80:$K$96</definedName>
    <definedName name="_xlnm.Print_Area" localSheetId="1">'01 - Vedlejší rozpočtové ...'!$C$4:$J$36,'01 - Vedlejší rozpočtové ...'!$C$42:$J$62,'01 - Vedlejší rozpočtové ...'!$C$68:$K$96</definedName>
    <definedName name="_xlnm.Print_Titles" localSheetId="1">'01 - Vedlejší rozpočtové ...'!$80:$80</definedName>
    <definedName name="_xlnm._FilterDatabase" localSheetId="2" hidden="1">'02 - Stavebně konstrukční...'!$C$95:$K$295</definedName>
    <definedName name="_xlnm.Print_Area" localSheetId="2">'02 - Stavebně konstrukční...'!$C$4:$J$36,'02 - Stavebně konstrukční...'!$C$42:$J$77,'02 - Stavebně konstrukční...'!$C$83:$K$295</definedName>
    <definedName name="_xlnm.Print_Titles" localSheetId="2">'02 - Stavebně konstrukční...'!$95:$95</definedName>
    <definedName name="_xlnm._FilterDatabase" localSheetId="3" hidden="1">'03 - Elektroinstalace'!$C$90:$K$174</definedName>
    <definedName name="_xlnm.Print_Area" localSheetId="3">'03 - Elektroinstalace'!$C$4:$J$36,'03 - Elektroinstalace'!$C$42:$J$72,'03 - Elektroinstalace'!$C$78:$K$174</definedName>
    <definedName name="_xlnm.Print_Titles" localSheetId="3">'03 - Elektroinstalace'!$90:$90</definedName>
    <definedName name="_xlnm.Print_Area" localSheetId="4">'Pokyny pro vyplnění'!$B$2:$K$69,'Pokyny pro vyplnění'!$B$72:$K$116,'Pokyny pro vyplnění'!$B$119:$K$188,'Pokyny pro vyplnění'!$B$196:$K$216</definedName>
  </definedNames>
  <calcPr/>
</workbook>
</file>

<file path=xl/calcChain.xml><?xml version="1.0" encoding="utf-8"?>
<calcChain xmlns="http://schemas.openxmlformats.org/spreadsheetml/2006/main">
  <c i="1" r="AY54"/>
  <c r="AX54"/>
  <c i="4" r="BI174"/>
  <c r="BH174"/>
  <c r="BG174"/>
  <c r="BF174"/>
  <c r="T174"/>
  <c r="T173"/>
  <c r="R174"/>
  <c r="R173"/>
  <c r="P174"/>
  <c r="P173"/>
  <c r="BK174"/>
  <c r="BK173"/>
  <c r="J173"/>
  <c r="J174"/>
  <c r="BE174"/>
  <c r="J71"/>
  <c r="BI171"/>
  <c r="BH171"/>
  <c r="BG171"/>
  <c r="BF171"/>
  <c r="T171"/>
  <c r="R171"/>
  <c r="P171"/>
  <c r="BK171"/>
  <c r="J171"/>
  <c r="BE171"/>
  <c r="BI169"/>
  <c r="BH169"/>
  <c r="BG169"/>
  <c r="BF169"/>
  <c r="T169"/>
  <c r="R169"/>
  <c r="P169"/>
  <c r="BK169"/>
  <c r="J169"/>
  <c r="BE169"/>
  <c r="BI168"/>
  <c r="BH168"/>
  <c r="BG168"/>
  <c r="BF168"/>
  <c r="T168"/>
  <c r="R168"/>
  <c r="P168"/>
  <c r="BK168"/>
  <c r="J168"/>
  <c r="BE168"/>
  <c r="BI167"/>
  <c r="BH167"/>
  <c r="BG167"/>
  <c r="BF167"/>
  <c r="T167"/>
  <c r="R167"/>
  <c r="P167"/>
  <c r="BK167"/>
  <c r="J167"/>
  <c r="BE167"/>
  <c r="BI166"/>
  <c r="BH166"/>
  <c r="BG166"/>
  <c r="BF166"/>
  <c r="T166"/>
  <c r="R166"/>
  <c r="P166"/>
  <c r="BK166"/>
  <c r="J166"/>
  <c r="BE166"/>
  <c r="BI165"/>
  <c r="BH165"/>
  <c r="BG165"/>
  <c r="BF165"/>
  <c r="T165"/>
  <c r="R165"/>
  <c r="P165"/>
  <c r="BK165"/>
  <c r="J165"/>
  <c r="BE165"/>
  <c r="BI163"/>
  <c r="BH163"/>
  <c r="BG163"/>
  <c r="BF163"/>
  <c r="T163"/>
  <c r="R163"/>
  <c r="P163"/>
  <c r="BK163"/>
  <c r="J163"/>
  <c r="BE163"/>
  <c r="BI161"/>
  <c r="BH161"/>
  <c r="BG161"/>
  <c r="BF161"/>
  <c r="T161"/>
  <c r="R161"/>
  <c r="P161"/>
  <c r="BK161"/>
  <c r="J161"/>
  <c r="BE161"/>
  <c r="BI159"/>
  <c r="BH159"/>
  <c r="BG159"/>
  <c r="BF159"/>
  <c r="T159"/>
  <c r="R159"/>
  <c r="P159"/>
  <c r="BK159"/>
  <c r="J159"/>
  <c r="BE159"/>
  <c r="BI157"/>
  <c r="BH157"/>
  <c r="BG157"/>
  <c r="BF157"/>
  <c r="T157"/>
  <c r="R157"/>
  <c r="P157"/>
  <c r="BK157"/>
  <c r="J157"/>
  <c r="BE157"/>
  <c r="BI156"/>
  <c r="BH156"/>
  <c r="BG156"/>
  <c r="BF156"/>
  <c r="T156"/>
  <c r="R156"/>
  <c r="P156"/>
  <c r="BK156"/>
  <c r="J156"/>
  <c r="BE156"/>
  <c r="BI155"/>
  <c r="BH155"/>
  <c r="BG155"/>
  <c r="BF155"/>
  <c r="T155"/>
  <c r="R155"/>
  <c r="P155"/>
  <c r="BK155"/>
  <c r="J155"/>
  <c r="BE155"/>
  <c r="BI153"/>
  <c r="BH153"/>
  <c r="BG153"/>
  <c r="BF153"/>
  <c r="T153"/>
  <c r="R153"/>
  <c r="P153"/>
  <c r="BK153"/>
  <c r="J153"/>
  <c r="BE153"/>
  <c r="BI152"/>
  <c r="BH152"/>
  <c r="BG152"/>
  <c r="BF152"/>
  <c r="T152"/>
  <c r="R152"/>
  <c r="P152"/>
  <c r="BK152"/>
  <c r="J152"/>
  <c r="BE152"/>
  <c r="BI150"/>
  <c r="BH150"/>
  <c r="BG150"/>
  <c r="BF150"/>
  <c r="T150"/>
  <c r="R150"/>
  <c r="P150"/>
  <c r="BK150"/>
  <c r="J150"/>
  <c r="BE150"/>
  <c r="BI147"/>
  <c r="BH147"/>
  <c r="BG147"/>
  <c r="BF147"/>
  <c r="T147"/>
  <c r="T146"/>
  <c r="T145"/>
  <c r="R147"/>
  <c r="R146"/>
  <c r="R145"/>
  <c r="P147"/>
  <c r="P146"/>
  <c r="P145"/>
  <c r="BK147"/>
  <c r="BK146"/>
  <c r="J146"/>
  <c r="BK145"/>
  <c r="J145"/>
  <c r="J147"/>
  <c r="BE147"/>
  <c r="J70"/>
  <c r="J69"/>
  <c r="BI143"/>
  <c r="BH143"/>
  <c r="BG143"/>
  <c r="BF143"/>
  <c r="T143"/>
  <c r="T142"/>
  <c r="T141"/>
  <c r="R143"/>
  <c r="R142"/>
  <c r="R141"/>
  <c r="P143"/>
  <c r="P142"/>
  <c r="P141"/>
  <c r="BK143"/>
  <c r="BK142"/>
  <c r="J142"/>
  <c r="BK141"/>
  <c r="J141"/>
  <c r="J143"/>
  <c r="BE143"/>
  <c r="J68"/>
  <c r="J67"/>
  <c r="BI140"/>
  <c r="BH140"/>
  <c r="BG140"/>
  <c r="BF140"/>
  <c r="T140"/>
  <c r="T139"/>
  <c r="T138"/>
  <c r="R140"/>
  <c r="R139"/>
  <c r="R138"/>
  <c r="P140"/>
  <c r="P139"/>
  <c r="P138"/>
  <c r="BK140"/>
  <c r="BK139"/>
  <c r="J139"/>
  <c r="BK138"/>
  <c r="J138"/>
  <c r="J140"/>
  <c r="BE140"/>
  <c r="J66"/>
  <c r="J65"/>
  <c r="BI135"/>
  <c r="BH135"/>
  <c r="BG135"/>
  <c r="BF135"/>
  <c r="T135"/>
  <c r="T134"/>
  <c r="T133"/>
  <c r="R135"/>
  <c r="R134"/>
  <c r="R133"/>
  <c r="P135"/>
  <c r="P134"/>
  <c r="P133"/>
  <c r="BK135"/>
  <c r="BK134"/>
  <c r="J134"/>
  <c r="BK133"/>
  <c r="J133"/>
  <c r="J135"/>
  <c r="BE135"/>
  <c r="J64"/>
  <c r="J63"/>
  <c r="BI131"/>
  <c r="BH131"/>
  <c r="BG131"/>
  <c r="BF131"/>
  <c r="T131"/>
  <c r="R131"/>
  <c r="P131"/>
  <c r="BK131"/>
  <c r="J131"/>
  <c r="BE131"/>
  <c r="BI128"/>
  <c r="BH128"/>
  <c r="BG128"/>
  <c r="BF128"/>
  <c r="T128"/>
  <c r="R128"/>
  <c r="P128"/>
  <c r="BK128"/>
  <c r="J128"/>
  <c r="BE128"/>
  <c r="BI125"/>
  <c r="BH125"/>
  <c r="BG125"/>
  <c r="BF125"/>
  <c r="T125"/>
  <c r="R125"/>
  <c r="P125"/>
  <c r="BK125"/>
  <c r="J125"/>
  <c r="BE125"/>
  <c r="BI122"/>
  <c r="BH122"/>
  <c r="BG122"/>
  <c r="BF122"/>
  <c r="T122"/>
  <c r="R122"/>
  <c r="P122"/>
  <c r="BK122"/>
  <c r="J122"/>
  <c r="BE122"/>
  <c r="BI119"/>
  <c r="BH119"/>
  <c r="BG119"/>
  <c r="BF119"/>
  <c r="T119"/>
  <c r="T118"/>
  <c r="R119"/>
  <c r="R118"/>
  <c r="P119"/>
  <c r="P118"/>
  <c r="BK119"/>
  <c r="BK118"/>
  <c r="J118"/>
  <c r="J119"/>
  <c r="BE119"/>
  <c r="J62"/>
  <c r="BI113"/>
  <c r="BH113"/>
  <c r="BG113"/>
  <c r="BF113"/>
  <c r="T113"/>
  <c r="R113"/>
  <c r="P113"/>
  <c r="BK113"/>
  <c r="J113"/>
  <c r="BE113"/>
  <c r="BI110"/>
  <c r="BH110"/>
  <c r="BG110"/>
  <c r="BF110"/>
  <c r="T110"/>
  <c r="R110"/>
  <c r="P110"/>
  <c r="BK110"/>
  <c r="J110"/>
  <c r="BE110"/>
  <c r="BI103"/>
  <c r="BH103"/>
  <c r="BG103"/>
  <c r="BF103"/>
  <c r="T103"/>
  <c r="T102"/>
  <c r="R103"/>
  <c r="R102"/>
  <c r="P103"/>
  <c r="P102"/>
  <c r="BK103"/>
  <c r="BK102"/>
  <c r="J102"/>
  <c r="J103"/>
  <c r="BE103"/>
  <c r="J61"/>
  <c r="BI99"/>
  <c r="BH99"/>
  <c r="BG99"/>
  <c r="BF99"/>
  <c r="T99"/>
  <c r="T98"/>
  <c r="R99"/>
  <c r="R98"/>
  <c r="P99"/>
  <c r="P98"/>
  <c r="BK99"/>
  <c r="BK98"/>
  <c r="J98"/>
  <c r="J99"/>
  <c r="BE99"/>
  <c r="J60"/>
  <c r="BI95"/>
  <c r="F34"/>
  <c i="1" r="BD54"/>
  <c i="4" r="BH95"/>
  <c r="F33"/>
  <c i="1" r="BC54"/>
  <c i="4" r="BG95"/>
  <c r="F32"/>
  <c i="1" r="BB54"/>
  <c i="4" r="BF95"/>
  <c r="J31"/>
  <c i="1" r="AW54"/>
  <c i="4" r="F31"/>
  <c i="1" r="BA54"/>
  <c i="4" r="T95"/>
  <c r="T94"/>
  <c r="T93"/>
  <c r="T92"/>
  <c r="T91"/>
  <c r="R95"/>
  <c r="R94"/>
  <c r="R93"/>
  <c r="R92"/>
  <c r="R91"/>
  <c r="P95"/>
  <c r="P94"/>
  <c r="P93"/>
  <c r="P92"/>
  <c r="P91"/>
  <c i="1" r="AU54"/>
  <c i="4" r="BK95"/>
  <c r="BK94"/>
  <c r="J94"/>
  <c r="BK93"/>
  <c r="J93"/>
  <c r="BK92"/>
  <c r="J92"/>
  <c r="BK91"/>
  <c r="J91"/>
  <c r="J56"/>
  <c r="J27"/>
  <c i="1" r="AG54"/>
  <c i="4" r="J95"/>
  <c r="BE95"/>
  <c r="J30"/>
  <c i="1" r="AV54"/>
  <c i="4" r="F30"/>
  <c i="1" r="AZ54"/>
  <c i="4" r="J59"/>
  <c r="J58"/>
  <c r="J57"/>
  <c r="J87"/>
  <c r="F87"/>
  <c r="F85"/>
  <c r="E83"/>
  <c r="J51"/>
  <c r="F51"/>
  <c r="F49"/>
  <c r="E47"/>
  <c r="J36"/>
  <c r="J18"/>
  <c r="E18"/>
  <c r="F88"/>
  <c r="F52"/>
  <c r="J17"/>
  <c r="J12"/>
  <c r="J85"/>
  <c r="J49"/>
  <c r="E7"/>
  <c r="E81"/>
  <c r="E45"/>
  <c i="1" r="AY53"/>
  <c r="AX53"/>
  <c i="3" r="BI294"/>
  <c r="BH294"/>
  <c r="BG294"/>
  <c r="BF294"/>
  <c r="T294"/>
  <c r="R294"/>
  <c r="P294"/>
  <c r="BK294"/>
  <c r="J294"/>
  <c r="BE294"/>
  <c r="BI292"/>
  <c r="BH292"/>
  <c r="BG292"/>
  <c r="BF292"/>
  <c r="T292"/>
  <c r="R292"/>
  <c r="P292"/>
  <c r="BK292"/>
  <c r="J292"/>
  <c r="BE292"/>
  <c r="BI290"/>
  <c r="BH290"/>
  <c r="BG290"/>
  <c r="BF290"/>
  <c r="T290"/>
  <c r="R290"/>
  <c r="P290"/>
  <c r="BK290"/>
  <c r="J290"/>
  <c r="BE290"/>
  <c r="BI277"/>
  <c r="BH277"/>
  <c r="BG277"/>
  <c r="BF277"/>
  <c r="T277"/>
  <c r="T276"/>
  <c r="R277"/>
  <c r="R276"/>
  <c r="P277"/>
  <c r="P276"/>
  <c r="BK277"/>
  <c r="BK276"/>
  <c r="J276"/>
  <c r="J277"/>
  <c r="BE277"/>
  <c r="J76"/>
  <c r="BI274"/>
  <c r="BH274"/>
  <c r="BG274"/>
  <c r="BF274"/>
  <c r="T274"/>
  <c r="R274"/>
  <c r="P274"/>
  <c r="BK274"/>
  <c r="J274"/>
  <c r="BE274"/>
  <c r="BI271"/>
  <c r="BH271"/>
  <c r="BG271"/>
  <c r="BF271"/>
  <c r="T271"/>
  <c r="R271"/>
  <c r="P271"/>
  <c r="BK271"/>
  <c r="J271"/>
  <c r="BE271"/>
  <c r="BI268"/>
  <c r="BH268"/>
  <c r="BG268"/>
  <c r="BF268"/>
  <c r="T268"/>
  <c r="T267"/>
  <c r="R268"/>
  <c r="R267"/>
  <c r="P268"/>
  <c r="P267"/>
  <c r="BK268"/>
  <c r="BK267"/>
  <c r="J267"/>
  <c r="J268"/>
  <c r="BE268"/>
  <c r="J75"/>
  <c r="BI265"/>
  <c r="BH265"/>
  <c r="BG265"/>
  <c r="BF265"/>
  <c r="T265"/>
  <c r="R265"/>
  <c r="P265"/>
  <c r="BK265"/>
  <c r="J265"/>
  <c r="BE265"/>
  <c r="BI263"/>
  <c r="BH263"/>
  <c r="BG263"/>
  <c r="BF263"/>
  <c r="T263"/>
  <c r="R263"/>
  <c r="P263"/>
  <c r="BK263"/>
  <c r="J263"/>
  <c r="BE263"/>
  <c r="BI261"/>
  <c r="BH261"/>
  <c r="BG261"/>
  <c r="BF261"/>
  <c r="T261"/>
  <c r="R261"/>
  <c r="P261"/>
  <c r="BK261"/>
  <c r="J261"/>
  <c r="BE261"/>
  <c r="BI259"/>
  <c r="BH259"/>
  <c r="BG259"/>
  <c r="BF259"/>
  <c r="T259"/>
  <c r="T258"/>
  <c r="R259"/>
  <c r="R258"/>
  <c r="P259"/>
  <c r="P258"/>
  <c r="BK259"/>
  <c r="BK258"/>
  <c r="J258"/>
  <c r="J259"/>
  <c r="BE259"/>
  <c r="J74"/>
  <c r="BI256"/>
  <c r="BH256"/>
  <c r="BG256"/>
  <c r="BF256"/>
  <c r="T256"/>
  <c r="R256"/>
  <c r="P256"/>
  <c r="BK256"/>
  <c r="J256"/>
  <c r="BE256"/>
  <c r="BI253"/>
  <c r="BH253"/>
  <c r="BG253"/>
  <c r="BF253"/>
  <c r="T253"/>
  <c r="R253"/>
  <c r="P253"/>
  <c r="BK253"/>
  <c r="J253"/>
  <c r="BE253"/>
  <c r="BI251"/>
  <c r="BH251"/>
  <c r="BG251"/>
  <c r="BF251"/>
  <c r="T251"/>
  <c r="R251"/>
  <c r="P251"/>
  <c r="BK251"/>
  <c r="J251"/>
  <c r="BE251"/>
  <c r="BI248"/>
  <c r="BH248"/>
  <c r="BG248"/>
  <c r="BF248"/>
  <c r="T248"/>
  <c r="R248"/>
  <c r="P248"/>
  <c r="BK248"/>
  <c r="J248"/>
  <c r="BE248"/>
  <c r="BI245"/>
  <c r="BH245"/>
  <c r="BG245"/>
  <c r="BF245"/>
  <c r="T245"/>
  <c r="R245"/>
  <c r="P245"/>
  <c r="BK245"/>
  <c r="J245"/>
  <c r="BE245"/>
  <c r="BI243"/>
  <c r="BH243"/>
  <c r="BG243"/>
  <c r="BF243"/>
  <c r="T243"/>
  <c r="R243"/>
  <c r="P243"/>
  <c r="BK243"/>
  <c r="J243"/>
  <c r="BE243"/>
  <c r="BI239"/>
  <c r="BH239"/>
  <c r="BG239"/>
  <c r="BF239"/>
  <c r="T239"/>
  <c r="R239"/>
  <c r="P239"/>
  <c r="BK239"/>
  <c r="J239"/>
  <c r="BE239"/>
  <c r="BI237"/>
  <c r="BH237"/>
  <c r="BG237"/>
  <c r="BF237"/>
  <c r="T237"/>
  <c r="R237"/>
  <c r="P237"/>
  <c r="BK237"/>
  <c r="J237"/>
  <c r="BE237"/>
  <c r="BI235"/>
  <c r="BH235"/>
  <c r="BG235"/>
  <c r="BF235"/>
  <c r="T235"/>
  <c r="R235"/>
  <c r="P235"/>
  <c r="BK235"/>
  <c r="J235"/>
  <c r="BE235"/>
  <c r="BI233"/>
  <c r="BH233"/>
  <c r="BG233"/>
  <c r="BF233"/>
  <c r="T233"/>
  <c r="R233"/>
  <c r="P233"/>
  <c r="BK233"/>
  <c r="J233"/>
  <c r="BE233"/>
  <c r="BI228"/>
  <c r="BH228"/>
  <c r="BG228"/>
  <c r="BF228"/>
  <c r="T228"/>
  <c r="R228"/>
  <c r="P228"/>
  <c r="BK228"/>
  <c r="J228"/>
  <c r="BE228"/>
  <c r="BI226"/>
  <c r="BH226"/>
  <c r="BG226"/>
  <c r="BF226"/>
  <c r="T226"/>
  <c r="R226"/>
  <c r="P226"/>
  <c r="BK226"/>
  <c r="J226"/>
  <c r="BE226"/>
  <c r="BI221"/>
  <c r="BH221"/>
  <c r="BG221"/>
  <c r="BF221"/>
  <c r="T221"/>
  <c r="R221"/>
  <c r="P221"/>
  <c r="BK221"/>
  <c r="J221"/>
  <c r="BE221"/>
  <c r="BI218"/>
  <c r="BH218"/>
  <c r="BG218"/>
  <c r="BF218"/>
  <c r="T218"/>
  <c r="R218"/>
  <c r="P218"/>
  <c r="BK218"/>
  <c r="J218"/>
  <c r="BE218"/>
  <c r="BI216"/>
  <c r="BH216"/>
  <c r="BG216"/>
  <c r="BF216"/>
  <c r="T216"/>
  <c r="R216"/>
  <c r="P216"/>
  <c r="BK216"/>
  <c r="J216"/>
  <c r="BE216"/>
  <c r="BI213"/>
  <c r="BH213"/>
  <c r="BG213"/>
  <c r="BF213"/>
  <c r="T213"/>
  <c r="R213"/>
  <c r="P213"/>
  <c r="BK213"/>
  <c r="J213"/>
  <c r="BE213"/>
  <c r="BI210"/>
  <c r="BH210"/>
  <c r="BG210"/>
  <c r="BF210"/>
  <c r="T210"/>
  <c r="R210"/>
  <c r="P210"/>
  <c r="BK210"/>
  <c r="J210"/>
  <c r="BE210"/>
  <c r="BI207"/>
  <c r="BH207"/>
  <c r="BG207"/>
  <c r="BF207"/>
  <c r="T207"/>
  <c r="R207"/>
  <c r="P207"/>
  <c r="BK207"/>
  <c r="J207"/>
  <c r="BE207"/>
  <c r="BI205"/>
  <c r="BH205"/>
  <c r="BG205"/>
  <c r="BF205"/>
  <c r="T205"/>
  <c r="R205"/>
  <c r="P205"/>
  <c r="BK205"/>
  <c r="J205"/>
  <c r="BE205"/>
  <c r="BI203"/>
  <c r="BH203"/>
  <c r="BG203"/>
  <c r="BF203"/>
  <c r="T203"/>
  <c r="R203"/>
  <c r="P203"/>
  <c r="BK203"/>
  <c r="J203"/>
  <c r="BE203"/>
  <c r="BI199"/>
  <c r="BH199"/>
  <c r="BG199"/>
  <c r="BF199"/>
  <c r="T199"/>
  <c r="R199"/>
  <c r="P199"/>
  <c r="BK199"/>
  <c r="J199"/>
  <c r="BE199"/>
  <c r="BI198"/>
  <c r="BH198"/>
  <c r="BG198"/>
  <c r="BF198"/>
  <c r="T198"/>
  <c r="R198"/>
  <c r="P198"/>
  <c r="BK198"/>
  <c r="J198"/>
  <c r="BE198"/>
  <c r="BI197"/>
  <c r="BH197"/>
  <c r="BG197"/>
  <c r="BF197"/>
  <c r="T197"/>
  <c r="R197"/>
  <c r="P197"/>
  <c r="BK197"/>
  <c r="J197"/>
  <c r="BE197"/>
  <c r="BI195"/>
  <c r="BH195"/>
  <c r="BG195"/>
  <c r="BF195"/>
  <c r="T195"/>
  <c r="R195"/>
  <c r="P195"/>
  <c r="BK195"/>
  <c r="J195"/>
  <c r="BE195"/>
  <c r="BI194"/>
  <c r="BH194"/>
  <c r="BG194"/>
  <c r="BF194"/>
  <c r="T194"/>
  <c r="R194"/>
  <c r="P194"/>
  <c r="BK194"/>
  <c r="J194"/>
  <c r="BE194"/>
  <c r="BI192"/>
  <c r="BH192"/>
  <c r="BG192"/>
  <c r="BF192"/>
  <c r="T192"/>
  <c r="R192"/>
  <c r="P192"/>
  <c r="BK192"/>
  <c r="J192"/>
  <c r="BE192"/>
  <c r="BI186"/>
  <c r="BH186"/>
  <c r="BG186"/>
  <c r="BF186"/>
  <c r="T186"/>
  <c r="R186"/>
  <c r="P186"/>
  <c r="BK186"/>
  <c r="J186"/>
  <c r="BE186"/>
  <c r="BI183"/>
  <c r="BH183"/>
  <c r="BG183"/>
  <c r="BF183"/>
  <c r="T183"/>
  <c r="T182"/>
  <c r="R183"/>
  <c r="R182"/>
  <c r="P183"/>
  <c r="P182"/>
  <c r="BK183"/>
  <c r="BK182"/>
  <c r="J182"/>
  <c r="J183"/>
  <c r="BE183"/>
  <c r="J73"/>
  <c r="BI180"/>
  <c r="BH180"/>
  <c r="BG180"/>
  <c r="BF180"/>
  <c r="T180"/>
  <c r="R180"/>
  <c r="P180"/>
  <c r="BK180"/>
  <c r="J180"/>
  <c r="BE180"/>
  <c r="BI178"/>
  <c r="BH178"/>
  <c r="BG178"/>
  <c r="BF178"/>
  <c r="T178"/>
  <c r="R178"/>
  <c r="P178"/>
  <c r="BK178"/>
  <c r="J178"/>
  <c r="BE178"/>
  <c r="BI175"/>
  <c r="BH175"/>
  <c r="BG175"/>
  <c r="BF175"/>
  <c r="T175"/>
  <c r="T174"/>
  <c r="T173"/>
  <c r="R175"/>
  <c r="R174"/>
  <c r="R173"/>
  <c r="P175"/>
  <c r="P174"/>
  <c r="P173"/>
  <c r="BK175"/>
  <c r="BK174"/>
  <c r="J174"/>
  <c r="BK173"/>
  <c r="J173"/>
  <c r="J175"/>
  <c r="BE175"/>
  <c r="J72"/>
  <c r="J71"/>
  <c r="BI172"/>
  <c r="BH172"/>
  <c r="BG172"/>
  <c r="BF172"/>
  <c r="T172"/>
  <c r="T171"/>
  <c r="R172"/>
  <c r="R171"/>
  <c r="P172"/>
  <c r="P171"/>
  <c r="BK172"/>
  <c r="BK171"/>
  <c r="J171"/>
  <c r="J172"/>
  <c r="BE172"/>
  <c r="J70"/>
  <c r="BI169"/>
  <c r="BH169"/>
  <c r="BG169"/>
  <c r="BF169"/>
  <c r="T169"/>
  <c r="R169"/>
  <c r="P169"/>
  <c r="BK169"/>
  <c r="J169"/>
  <c r="BE169"/>
  <c r="BI164"/>
  <c r="BH164"/>
  <c r="BG164"/>
  <c r="BF164"/>
  <c r="T164"/>
  <c r="T163"/>
  <c r="T162"/>
  <c r="R164"/>
  <c r="R163"/>
  <c r="R162"/>
  <c r="P164"/>
  <c r="P163"/>
  <c r="P162"/>
  <c r="BK164"/>
  <c r="BK163"/>
  <c r="J163"/>
  <c r="BK162"/>
  <c r="J162"/>
  <c r="J164"/>
  <c r="BE164"/>
  <c r="J69"/>
  <c r="J68"/>
  <c r="BI160"/>
  <c r="BH160"/>
  <c r="BG160"/>
  <c r="BF160"/>
  <c r="T160"/>
  <c r="R160"/>
  <c r="P160"/>
  <c r="BK160"/>
  <c r="J160"/>
  <c r="BE160"/>
  <c r="BI155"/>
  <c r="BH155"/>
  <c r="BG155"/>
  <c r="BF155"/>
  <c r="T155"/>
  <c r="T154"/>
  <c r="R155"/>
  <c r="R154"/>
  <c r="P155"/>
  <c r="P154"/>
  <c r="BK155"/>
  <c r="BK154"/>
  <c r="J154"/>
  <c r="J155"/>
  <c r="BE155"/>
  <c r="J67"/>
  <c r="BI150"/>
  <c r="BH150"/>
  <c r="BG150"/>
  <c r="BF150"/>
  <c r="T150"/>
  <c r="R150"/>
  <c r="P150"/>
  <c r="BK150"/>
  <c r="J150"/>
  <c r="BE150"/>
  <c r="BI145"/>
  <c r="BH145"/>
  <c r="BG145"/>
  <c r="BF145"/>
  <c r="T145"/>
  <c r="T144"/>
  <c r="T143"/>
  <c r="R145"/>
  <c r="R144"/>
  <c r="R143"/>
  <c r="P145"/>
  <c r="P144"/>
  <c r="P143"/>
  <c r="BK145"/>
  <c r="BK144"/>
  <c r="J144"/>
  <c r="BK143"/>
  <c r="J143"/>
  <c r="J145"/>
  <c r="BE145"/>
  <c r="J66"/>
  <c r="J65"/>
  <c r="BI140"/>
  <c r="BH140"/>
  <c r="BG140"/>
  <c r="BF140"/>
  <c r="T140"/>
  <c r="R140"/>
  <c r="P140"/>
  <c r="BK140"/>
  <c r="J140"/>
  <c r="BE140"/>
  <c r="BI137"/>
  <c r="BH137"/>
  <c r="BG137"/>
  <c r="BF137"/>
  <c r="T137"/>
  <c r="T136"/>
  <c r="T135"/>
  <c r="R137"/>
  <c r="R136"/>
  <c r="R135"/>
  <c r="P137"/>
  <c r="P136"/>
  <c r="P135"/>
  <c r="BK137"/>
  <c r="BK136"/>
  <c r="J136"/>
  <c r="BK135"/>
  <c r="J135"/>
  <c r="J137"/>
  <c r="BE137"/>
  <c r="J64"/>
  <c r="J63"/>
  <c r="BI131"/>
  <c r="BH131"/>
  <c r="BG131"/>
  <c r="BF131"/>
  <c r="T131"/>
  <c r="R131"/>
  <c r="P131"/>
  <c r="BK131"/>
  <c r="J131"/>
  <c r="BE131"/>
  <c r="BI128"/>
  <c r="BH128"/>
  <c r="BG128"/>
  <c r="BF128"/>
  <c r="T128"/>
  <c r="R128"/>
  <c r="P128"/>
  <c r="BK128"/>
  <c r="J128"/>
  <c r="BE128"/>
  <c r="BI125"/>
  <c r="BH125"/>
  <c r="BG125"/>
  <c r="BF125"/>
  <c r="T125"/>
  <c r="T124"/>
  <c r="R125"/>
  <c r="R124"/>
  <c r="P125"/>
  <c r="P124"/>
  <c r="BK125"/>
  <c r="BK124"/>
  <c r="J124"/>
  <c r="J125"/>
  <c r="BE125"/>
  <c r="J62"/>
  <c r="BI119"/>
  <c r="BH119"/>
  <c r="BG119"/>
  <c r="BF119"/>
  <c r="T119"/>
  <c r="R119"/>
  <c r="P119"/>
  <c r="BK119"/>
  <c r="J119"/>
  <c r="BE119"/>
  <c r="BI116"/>
  <c r="BH116"/>
  <c r="BG116"/>
  <c r="BF116"/>
  <c r="T116"/>
  <c r="R116"/>
  <c r="P116"/>
  <c r="BK116"/>
  <c r="J116"/>
  <c r="BE116"/>
  <c r="BI111"/>
  <c r="BH111"/>
  <c r="BG111"/>
  <c r="BF111"/>
  <c r="T111"/>
  <c r="R111"/>
  <c r="P111"/>
  <c r="BK111"/>
  <c r="J111"/>
  <c r="BE111"/>
  <c r="BI108"/>
  <c r="BH108"/>
  <c r="BG108"/>
  <c r="BF108"/>
  <c r="T108"/>
  <c r="T107"/>
  <c r="R108"/>
  <c r="R107"/>
  <c r="P108"/>
  <c r="P107"/>
  <c r="BK108"/>
  <c r="BK107"/>
  <c r="J107"/>
  <c r="J108"/>
  <c r="BE108"/>
  <c r="J61"/>
  <c r="BI104"/>
  <c r="BH104"/>
  <c r="BG104"/>
  <c r="BF104"/>
  <c r="T104"/>
  <c r="T103"/>
  <c r="R104"/>
  <c r="R103"/>
  <c r="P104"/>
  <c r="P103"/>
  <c r="BK104"/>
  <c r="BK103"/>
  <c r="J103"/>
  <c r="J104"/>
  <c r="BE104"/>
  <c r="J60"/>
  <c r="BI100"/>
  <c r="F34"/>
  <c i="1" r="BD53"/>
  <c i="3" r="BH100"/>
  <c r="F33"/>
  <c i="1" r="BC53"/>
  <c i="3" r="BG100"/>
  <c r="F32"/>
  <c i="1" r="BB53"/>
  <c i="3" r="BF100"/>
  <c r="J31"/>
  <c i="1" r="AW53"/>
  <c i="3" r="F31"/>
  <c i="1" r="BA53"/>
  <c i="3" r="T100"/>
  <c r="T99"/>
  <c r="T98"/>
  <c r="T97"/>
  <c r="T96"/>
  <c r="R100"/>
  <c r="R99"/>
  <c r="R98"/>
  <c r="R97"/>
  <c r="R96"/>
  <c r="P100"/>
  <c r="P99"/>
  <c r="P98"/>
  <c r="P97"/>
  <c r="P96"/>
  <c i="1" r="AU53"/>
  <c i="3" r="BK100"/>
  <c r="BK99"/>
  <c r="J99"/>
  <c r="BK98"/>
  <c r="J98"/>
  <c r="BK97"/>
  <c r="J97"/>
  <c r="BK96"/>
  <c r="J96"/>
  <c r="J56"/>
  <c r="J27"/>
  <c i="1" r="AG53"/>
  <c i="3" r="J100"/>
  <c r="BE100"/>
  <c r="J30"/>
  <c i="1" r="AV53"/>
  <c i="3" r="F30"/>
  <c i="1" r="AZ53"/>
  <c i="3" r="J59"/>
  <c r="J58"/>
  <c r="J57"/>
  <c r="J92"/>
  <c r="F92"/>
  <c r="F90"/>
  <c r="E88"/>
  <c r="J51"/>
  <c r="F51"/>
  <c r="F49"/>
  <c r="E47"/>
  <c r="J36"/>
  <c r="J18"/>
  <c r="E18"/>
  <c r="F93"/>
  <c r="F52"/>
  <c r="J17"/>
  <c r="J12"/>
  <c r="J90"/>
  <c r="J49"/>
  <c r="E7"/>
  <c r="E86"/>
  <c r="E45"/>
  <c i="1" r="AY52"/>
  <c r="AX52"/>
  <c i="2" r="BI95"/>
  <c r="BH95"/>
  <c r="BG95"/>
  <c r="BF95"/>
  <c r="T95"/>
  <c r="T94"/>
  <c r="R95"/>
  <c r="R94"/>
  <c r="P95"/>
  <c r="P94"/>
  <c r="BK95"/>
  <c r="BK94"/>
  <c r="J94"/>
  <c r="J95"/>
  <c r="BE95"/>
  <c r="J61"/>
  <c r="BI93"/>
  <c r="BH93"/>
  <c r="BG93"/>
  <c r="BF93"/>
  <c r="T93"/>
  <c r="R93"/>
  <c r="P93"/>
  <c r="BK93"/>
  <c r="J93"/>
  <c r="BE93"/>
  <c r="BI92"/>
  <c r="BH92"/>
  <c r="BG92"/>
  <c r="BF92"/>
  <c r="T92"/>
  <c r="R92"/>
  <c r="P92"/>
  <c r="BK92"/>
  <c r="J92"/>
  <c r="BE92"/>
  <c r="BI91"/>
  <c r="BH91"/>
  <c r="BG91"/>
  <c r="BF91"/>
  <c r="T91"/>
  <c r="T90"/>
  <c r="R91"/>
  <c r="R90"/>
  <c r="P91"/>
  <c r="P90"/>
  <c r="BK91"/>
  <c r="BK90"/>
  <c r="J90"/>
  <c r="J91"/>
  <c r="BE91"/>
  <c r="J60"/>
  <c r="BI89"/>
  <c r="BH89"/>
  <c r="BG89"/>
  <c r="BF89"/>
  <c r="T89"/>
  <c r="T88"/>
  <c r="R89"/>
  <c r="R88"/>
  <c r="P89"/>
  <c r="P88"/>
  <c r="BK89"/>
  <c r="BK88"/>
  <c r="J88"/>
  <c r="J89"/>
  <c r="BE89"/>
  <c r="J59"/>
  <c r="BI87"/>
  <c r="BH87"/>
  <c r="BG87"/>
  <c r="BF87"/>
  <c r="T87"/>
  <c r="R87"/>
  <c r="P87"/>
  <c r="BK87"/>
  <c r="J87"/>
  <c r="BE87"/>
  <c r="BI86"/>
  <c r="BH86"/>
  <c r="BG86"/>
  <c r="BF86"/>
  <c r="T86"/>
  <c r="R86"/>
  <c r="P86"/>
  <c r="BK86"/>
  <c r="J86"/>
  <c r="BE86"/>
  <c r="BI85"/>
  <c r="BH85"/>
  <c r="BG85"/>
  <c r="BF85"/>
  <c r="T85"/>
  <c r="R85"/>
  <c r="P85"/>
  <c r="BK85"/>
  <c r="J85"/>
  <c r="BE85"/>
  <c r="BI84"/>
  <c r="F34"/>
  <c i="1" r="BD52"/>
  <c i="2" r="BH84"/>
  <c r="F33"/>
  <c i="1" r="BC52"/>
  <c i="2" r="BG84"/>
  <c r="F32"/>
  <c i="1" r="BB52"/>
  <c i="2" r="BF84"/>
  <c r="J31"/>
  <c i="1" r="AW52"/>
  <c i="2" r="F31"/>
  <c i="1" r="BA52"/>
  <c i="2" r="T84"/>
  <c r="T83"/>
  <c r="T82"/>
  <c r="T81"/>
  <c r="R84"/>
  <c r="R83"/>
  <c r="R82"/>
  <c r="R81"/>
  <c r="P84"/>
  <c r="P83"/>
  <c r="P82"/>
  <c r="P81"/>
  <c i="1" r="AU52"/>
  <c i="2" r="BK84"/>
  <c r="BK83"/>
  <c r="J83"/>
  <c r="BK82"/>
  <c r="J82"/>
  <c r="BK81"/>
  <c r="J81"/>
  <c r="J56"/>
  <c r="J27"/>
  <c i="1" r="AG52"/>
  <c i="2" r="J84"/>
  <c r="BE84"/>
  <c r="J30"/>
  <c i="1" r="AV52"/>
  <c i="2" r="F30"/>
  <c i="1" r="AZ52"/>
  <c i="2" r="J58"/>
  <c r="J57"/>
  <c r="J77"/>
  <c r="F77"/>
  <c r="F75"/>
  <c r="E73"/>
  <c r="J51"/>
  <c r="F51"/>
  <c r="F49"/>
  <c r="E47"/>
  <c r="J36"/>
  <c r="J18"/>
  <c r="E18"/>
  <c r="F78"/>
  <c r="F52"/>
  <c r="J17"/>
  <c r="J12"/>
  <c r="J75"/>
  <c r="J49"/>
  <c r="E7"/>
  <c r="E71"/>
  <c r="E45"/>
  <c i="1" r="BD51"/>
  <c r="W30"/>
  <c r="BC51"/>
  <c r="W29"/>
  <c r="BB51"/>
  <c r="W28"/>
  <c r="BA51"/>
  <c r="W27"/>
  <c r="AZ51"/>
  <c r="W26"/>
  <c r="AY51"/>
  <c r="AX51"/>
  <c r="AW51"/>
  <c r="AK27"/>
  <c r="AV51"/>
  <c r="AK26"/>
  <c r="AU51"/>
  <c r="AT51"/>
  <c r="AS51"/>
  <c r="AG51"/>
  <c r="AK23"/>
  <c r="AT54"/>
  <c r="AN54"/>
  <c r="AT53"/>
  <c r="AN53"/>
  <c r="AT52"/>
  <c r="AN52"/>
  <c r="AN51"/>
  <c r="L47"/>
  <c r="AM46"/>
  <c r="L46"/>
  <c r="AM44"/>
  <c r="L44"/>
  <c r="L42"/>
  <c r="L41"/>
  <c r="AK32"/>
</calcChain>
</file>

<file path=xl/sharedStrings.xml><?xml version="1.0" encoding="utf-8"?>
<sst xmlns="http://schemas.openxmlformats.org/spreadsheetml/2006/main">
  <si>
    <t>Export VZ</t>
  </si>
  <si>
    <t>List obsahuje:</t>
  </si>
  <si>
    <t>1) Rekapitulace stavby</t>
  </si>
  <si>
    <t>2) Rekapitulace objektů stavby a soupisů prací</t>
  </si>
  <si>
    <t>3.0</t>
  </si>
  <si>
    <t>ZAMOK</t>
  </si>
  <si>
    <t>False</t>
  </si>
  <si>
    <t>{61c32e20-663b-4565-bd3c-a47324ab7743}</t>
  </si>
  <si>
    <t>0,01</t>
  </si>
  <si>
    <t>21</t>
  </si>
  <si>
    <t>15</t>
  </si>
  <si>
    <t>REKAPITULACE STAVBY</t>
  </si>
  <si>
    <t xml:space="preserve">v ---  níže se nacházejí doplnkové a pomocné údaje k sestavám  --- v</t>
  </si>
  <si>
    <t>Návod na vyplnění</t>
  </si>
  <si>
    <t>0,001</t>
  </si>
  <si>
    <t>Kód:</t>
  </si>
  <si>
    <t>2018079</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</si>
  <si>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</si>
  <si>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</si>
  <si>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Individuální projekt Altánu</t>
  </si>
  <si>
    <t>KSO:</t>
  </si>
  <si>
    <t/>
  </si>
  <si>
    <t>CC-CZ:</t>
  </si>
  <si>
    <t>Místo:</t>
  </si>
  <si>
    <t>parc. č. 1204/1, k.ú. Senožaty</t>
  </si>
  <si>
    <t>Datum:</t>
  </si>
  <si>
    <t>22. 8. 2018</t>
  </si>
  <si>
    <t>Zadavatel:</t>
  </si>
  <si>
    <t>IČ:</t>
  </si>
  <si>
    <t>ZŠ Senožaty, Senožaty 184, 394 58 Senožaty</t>
  </si>
  <si>
    <t>DIČ:</t>
  </si>
  <si>
    <t>Uchazeč:</t>
  </si>
  <si>
    <t>Vyplň údaj</t>
  </si>
  <si>
    <t>True</t>
  </si>
  <si>
    <t>Projektant:</t>
  </si>
  <si>
    <t>MASTERPLAN projektanti</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</si>
  <si>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</si>
  <si>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</si>
  <si>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</si>
  <si>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</si>
  <si>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</si>
  <si>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</si>
  <si>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</si>
  <si>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</si>
  <si>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</si>
  <si>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</si>
  <si>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</si>
  <si>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</si>
  <si>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</si>
  <si>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</si>
  <si>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</si>
  <si>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</si>
  <si>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</si>
  <si>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</si>
  <si>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</si>
  <si>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</si>
  <si>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</si>
  <si>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</si>
  <si>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</si>
  <si>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</si>
  <si>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</si>
  <si>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</si>
  <si>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</si>
  <si>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</si>
  <si>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</si>
  <si>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</si>
  <si>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</si>
  <si>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</si>
  <si>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</si>
  <si>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</si>
  <si>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</si>
  <si>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</si>
  <si>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</si>
  <si>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</si>
  <si>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</si>
  <si>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</si>
  <si>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</si>
  <si>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</si>
  <si>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Vedlejší rozpočtové náklady</t>
  </si>
  <si>
    <t>STA</t>
  </si>
  <si>
    <t>1</t>
  </si>
  <si>
    <t>{12da739c-e881-4cad-a460-0a024c570f48}</t>
  </si>
  <si>
    <t>2</t>
  </si>
  <si>
    <t>02</t>
  </si>
  <si>
    <t>Stavebně konstrukční část</t>
  </si>
  <si>
    <t>{8d5c34e4-c48d-49e4-9a74-528dff6f622e}</t>
  </si>
  <si>
    <t>03</t>
  </si>
  <si>
    <t>Elektroinstalace</t>
  </si>
  <si>
    <t>{f73cc301-1847-4cac-b565-a595e7452a53}</t>
  </si>
  <si>
    <t>1) Krycí list soupisu</t>
  </si>
  <si>
    <t>2) Rekapitulace</t>
  </si>
  <si>
    <t>3) Soupis prací</t>
  </si>
  <si>
    <t>Zpět na list:</t>
  </si>
  <si>
    <t>Rekapitulace stavby</t>
  </si>
  <si>
    <t>KRYCÍ LIST SOUPISU</t>
  </si>
  <si>
    <t>Objekt:</t>
  </si>
  <si>
    <t>01 - Vedlejší rozpočtové náklady</t>
  </si>
  <si>
    <t>REKAPITULACE ČLENĚNÍ SOUPISU PRACÍ</t>
  </si>
  <si>
    <t>Kód dílu - Popis</t>
  </si>
  <si>
    <t>Cena celkem [CZK]</t>
  </si>
  <si>
    <t>Náklady soupisu celkem</t>
  </si>
  <si>
    <t>-1</t>
  </si>
  <si>
    <t>VRN - Vedlejší rozpočtové náklady</t>
  </si>
  <si>
    <t xml:space="preserve">    VRN1 - Průzkumné, geodetické a projektové práce</t>
  </si>
  <si>
    <t xml:space="preserve">    VRN3 - Zařízení staveniště</t>
  </si>
  <si>
    <t xml:space="preserve">    VRN4 - Inženýrská činnost</t>
  </si>
  <si>
    <t xml:space="preserve">    VRN9 - Ostatní náklady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</si>
  <si>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</si>
  <si>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</si>
  <si>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</si>
  <si>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</si>
  <si>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</si>
  <si>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</si>
  <si>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</si>
  <si>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</si>
  <si>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</si>
  <si>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</si>
  <si>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</si>
  <si>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</si>
  <si>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</si>
  <si>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</si>
  <si>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VRN</t>
  </si>
  <si>
    <t>5</t>
  </si>
  <si>
    <t>ROZPOCET</t>
  </si>
  <si>
    <t>VRN1</t>
  </si>
  <si>
    <t>Průzkumné, geodetické a projektové práce</t>
  </si>
  <si>
    <t>K</t>
  </si>
  <si>
    <t>012103000</t>
  </si>
  <si>
    <t>Geodetické práce před výstavbou</t>
  </si>
  <si>
    <t>Kč</t>
  </si>
  <si>
    <t>CS ÚRS 2018 02</t>
  </si>
  <si>
    <t>1024</t>
  </si>
  <si>
    <t>-1020454539</t>
  </si>
  <si>
    <t>012203000</t>
  </si>
  <si>
    <t>Geodetické práce při provádění stavby</t>
  </si>
  <si>
    <t>-1462050267</t>
  </si>
  <si>
    <t>3</t>
  </si>
  <si>
    <t>013224000</t>
  </si>
  <si>
    <t>Dokumentace pro stavební povolení</t>
  </si>
  <si>
    <t>-796299264</t>
  </si>
  <si>
    <t>4</t>
  </si>
  <si>
    <t>013254000</t>
  </si>
  <si>
    <t>Dokumentace skutečného provedení stavby</t>
  </si>
  <si>
    <t>-959725662</t>
  </si>
  <si>
    <t>VRN3</t>
  </si>
  <si>
    <t>Zařízení staveniště</t>
  </si>
  <si>
    <t>030001000</t>
  </si>
  <si>
    <t>2028573116</t>
  </si>
  <si>
    <t>VRN4</t>
  </si>
  <si>
    <t>Inženýrská činnost</t>
  </si>
  <si>
    <t>6</t>
  </si>
  <si>
    <t>041103000</t>
  </si>
  <si>
    <t>Autorský dozor projektanta</t>
  </si>
  <si>
    <t>1194093508</t>
  </si>
  <si>
    <t>7</t>
  </si>
  <si>
    <t>041203000</t>
  </si>
  <si>
    <t>Technický dozor investora</t>
  </si>
  <si>
    <t>-2024112972</t>
  </si>
  <si>
    <t>8</t>
  </si>
  <si>
    <t>041403000</t>
  </si>
  <si>
    <t>Koordinátor BOZP na staveništi</t>
  </si>
  <si>
    <t>-1159169386</t>
  </si>
  <si>
    <t>VRN9</t>
  </si>
  <si>
    <t>Ostatní náklady</t>
  </si>
  <si>
    <t>9</t>
  </si>
  <si>
    <t>091504000</t>
  </si>
  <si>
    <t>Náklady související s publikační činností</t>
  </si>
  <si>
    <t>900081977</t>
  </si>
  <si>
    <t>P</t>
  </si>
  <si>
    <t>Poznámka k položce:
pamětní deska, označení stavby</t>
  </si>
  <si>
    <t>02 - Stavebně konstrukční část</t>
  </si>
  <si>
    <t>HSV - Práce a dodávky HSV</t>
  </si>
  <si>
    <t xml:space="preserve">    1 - Zemní práce</t>
  </si>
  <si>
    <t xml:space="preserve">      12 - Zemní práce - odkopávky a prokopávky</t>
  </si>
  <si>
    <t xml:space="preserve">      13 - Zemní práce - hloubené vykopávky</t>
  </si>
  <si>
    <t xml:space="preserve">      16 - Zemní práce - přemístění výkopku</t>
  </si>
  <si>
    <t xml:space="preserve">      17 - Zemní práce - konstrukce ze zemin</t>
  </si>
  <si>
    <t xml:space="preserve">    2 - Zakládání</t>
  </si>
  <si>
    <t xml:space="preserve">      27 - Zakládání - základy</t>
  </si>
  <si>
    <t xml:space="preserve">    5 - Komunikace pozemní</t>
  </si>
  <si>
    <t xml:space="preserve">      56 - Podkladní vrstvy komunikací, letišť a ploch</t>
  </si>
  <si>
    <t xml:space="preserve">      59 - Kryty pozemních komunikací, letišť a ploch dlážděné</t>
  </si>
  <si>
    <t xml:space="preserve">    9 - Ostatní konstrukce a práce, bourání</t>
  </si>
  <si>
    <t xml:space="preserve">      91 - Doplňující konstrukce a práce pozemních komunikací, letišť a ploch</t>
  </si>
  <si>
    <t xml:space="preserve">    998 - Přesun hmot</t>
  </si>
  <si>
    <t>PSV - Práce a dodávky PSV</t>
  </si>
  <si>
    <t xml:space="preserve">    713 - Izolace tepelné</t>
  </si>
  <si>
    <t xml:space="preserve">    762 - Konstrukce tesařské</t>
  </si>
  <si>
    <t xml:space="preserve">    764 - Konstrukce klempířské</t>
  </si>
  <si>
    <t xml:space="preserve">    765 - Krytina skládaná</t>
  </si>
  <si>
    <t xml:space="preserve">    783 - Dokončovací práce - nátěry</t>
  </si>
  <si>
    <t>HSV</t>
  </si>
  <si>
    <t>Práce a dodávky HSV</t>
  </si>
  <si>
    <t>Zemní práce</t>
  </si>
  <si>
    <t>12</t>
  </si>
  <si>
    <t>Zemní práce - odkopávky a prokopávky</t>
  </si>
  <si>
    <t>121101103</t>
  </si>
  <si>
    <t>Sejmutí ornice nebo lesní půdy s vodorovným přemístěním na hromady v místě upotřebení nebo na dočasné či trvalé skládky se složením, na vzdálenost přes 100 do 250 m</t>
  </si>
  <si>
    <t>m3</t>
  </si>
  <si>
    <t>1402970511</t>
  </si>
  <si>
    <t>PSC</t>
  </si>
  <si>
    <t xml:space="preserve">Poznámka k souboru cen:_x000d_
1. V cenách jsou započteny i náklady na příp. nutné naložení sejmuté ornice na dopravní prostředek._x000d_
2. V cenách nejsou započteny náklady na odstranění nevhodných přimísenin (kamenů, kořenů apod.); tyto práce se ocení individuálně._x000d_
3. Množství ornice odebírané ze skládek se do objemu vykopávek pro volbu cen podle množství nezapočítává. Ceny souboru cen 122 . 0-11 Odkopávky a prokopávky nezapažené, se volí pro ornici odebíranou z projektovaných dočasných skládek;_x000d_
a) na staveništi podle součtu objemu ze všech skládek,_x000d_
b) mimo staveniště podle objemu každé skládky zvlášť._x000d_
4. Uložení ornice na skládky se oceňuje podle ustanovení v poznámkách č. 1 a 2 k ceně 171 20-1201 Uložení sypaniny na skládky. Složení ornice na hromady v místě upotřebení se neoceňuje._x000d_
5. Odebírá-li se ornice z projektované dočasné skládky, oceňuje se její naložení a přemístění podle čl. 3172 Všeobecných podmínek tohoto katalogu._x000d_
6. Přemísťuje-li se ornice na vzdálenost větší něž 250 m, vzdálenost 50 m se pro určení vzdálenosti vodorovného přemístění neodečítá a ocení se sejmutí a přemístění bez ohledu na ustanovení pozn. č. 1 takto:_x000d_
a) sejmutí ornice na vzdálenost 50m cenou 121 10-1101;_x000d_
b) naložení příslušnou cenou souboru cen 167 10- . ._x000d_
c) vodorovné přemístění cenami souboru cen 162 . 0- . . Vodorovné přemístění výkopku._x000d_
7. Sejmutí podorničí se oceňuje cenami odkopávek s přihlédnutím k ustanovení čl. 3112 Všeobecných podmínek tohoto katalogu._x000d_
</t>
  </si>
  <si>
    <t>VV</t>
  </si>
  <si>
    <t>(7,55*6,54*0,3) "ornice</t>
  </si>
  <si>
    <t>13</t>
  </si>
  <si>
    <t>Zemní práce - hloubené vykopávky</t>
  </si>
  <si>
    <t>132101101</t>
  </si>
  <si>
    <t>Hloubení zapažených i nezapažených rýh šířky do 600 mm s urovnáním dna do předepsaného profilu a spádu v horninách tř. 1 a 2 do 100 m3</t>
  </si>
  <si>
    <t>1037728554</t>
  </si>
  <si>
    <t xml:space="preserve">Poznámka k souboru cen:_x000d_
1. V cenách jsou započteny i náklady na přehození výkopku na přilehlém terénu na vzdálenost do 3 m od podélné osy rýhy nebo naložení na dopravní prostředek._x000d_
2. Ceny jsou určeny pro rýhy:_x000d_
a) šířky přes 200 do 300 mm a hloubky do 750 mm,_x000d_
b) šířky přes 300 do 400 mm a hloubky do 1 000 mm,_x000d_
c) šířky přes 400 do 500 mm a hloubky do 1 250 mm,_x000d_
d) šířky přes 500 do 600 mm a hloubky do 1 500 mm._x000d_
3. Náklady na svislé přemístění výkopku nad 1 m hloubky se určí dle ustanovení článku č. 3161 všeobecných podmínek katalogu._x000d_
</t>
  </si>
  <si>
    <t>((0,5*(3,775+3,2)/2)*(1,4-0,3))*6 "rýhy</t>
  </si>
  <si>
    <t>16</t>
  </si>
  <si>
    <t>Zemní práce - přemístění výkopku</t>
  </si>
  <si>
    <t>162201102</t>
  </si>
  <si>
    <t>Vodorovné přemístění výkopku nebo sypaniny po suchu na obvyklém dopravním prostředku, bez naložení výkopku, avšak se složením bez rozhrnutí z horniny tř. 1 až 4 na vzdálenost přes 20 do 50 m</t>
  </si>
  <si>
    <t>1098441434</t>
  </si>
  <si>
    <t xml:space="preserve">Poznámka k souboru cen:_x000d_
1. Ceny nelze použít, předepisuje-li projekt přemístit výkopek na místo nepřístupné obvyklým dopravním prostředkům; toto přemístění se oceňuje individuálně._x000d_
2. V cenách jsou započteny i náhrady za jízdu loženého vozidla v terénu ve výkopišti nebo na násypišti._x000d_
3. V cenách nejsou započteny náklady na rozhrnutí výkopku na násypišti; toto rozhrnutí se oceňuje cenami souboru cen 171 . 0- . . Uložení sypaniny do násypů a 171 20-1201 Uložení sypaniny na skládky._x000d_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5._x000d_
5. Přemísťuje-li se výkopek z dočasných skládek vzdálených do 50 m, neoceňuje se nakládání výkopku, i když se provádí. Toto ustanovení neplatí, vylučuje-li projekt použití dozeru._x000d_
6. V cenách vodorovného přemístění sypaniny nejsou započteny náklady na dodávku materiálu, tyto se oceňují ve specifikaci._x000d_
</t>
  </si>
  <si>
    <t>162701105</t>
  </si>
  <si>
    <t>Vodorovné přemístění výkopku nebo sypaniny po suchu na obvyklém dopravním prostředku, bez naložení výkopku, avšak se složením bez rozhrnutí z horniny tř. 1 až 4 na vzdálenost přes 9 000 do 10 000 m</t>
  </si>
  <si>
    <t>429739806</t>
  </si>
  <si>
    <t>-(3,61*0,3*0,3)*5 "dosyp po obvodě altánu</t>
  </si>
  <si>
    <t>Součet</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</si>
  <si>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</si>
  <si>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</si>
  <si>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-1701765716</t>
  </si>
  <si>
    <t>9,884*10 'Přepočtené koeficientem množství</t>
  </si>
  <si>
    <t>167101101</t>
  </si>
  <si>
    <t>Nakládání, skládání a překládání neulehlého výkopku nebo sypaniny nakládání, množství do 100 m3, z hornin tř. 1 až 4</t>
  </si>
  <si>
    <t>-1609620778</t>
  </si>
  <si>
    <t xml:space="preserve">Poznámka k souboru cen:_x000d_
1. Ceny -1101, -1151, -1102, -1152, -1103, -1153, jsou určeny pro nakládání, skládání a překládání na obvyklý nebo z obvyklého dopravního prostředku. Pro nakládání z lodi nebo na loď jsou určeny ceny -1105 a -1155._x000d_
2. Ceny -1105 a -1155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3. Množství měrných jednotek se určí v rostlém stavu horniny._x000d_
</t>
  </si>
  <si>
    <t>17</t>
  </si>
  <si>
    <t>Zemní práce - konstrukce ze zemin</t>
  </si>
  <si>
    <t>171201211</t>
  </si>
  <si>
    <t>Poplatek za uložení stavebního odpadu na skládce (skládkovné) zeminy a kameniva zatříděného do Katalogu odpadů pod kódem 170 504</t>
  </si>
  <si>
    <t>t</t>
  </si>
  <si>
    <t>1918079451</t>
  </si>
  <si>
    <t xml:space="preserve">Poznámka k souboru cen:_x000d_
1. Ceny uvedené v souboru cen lze po dohodě upravit podle místních podmínek._x000d_
</t>
  </si>
  <si>
    <t>9,884*1,8 'Přepočtené koeficientem množství</t>
  </si>
  <si>
    <t>171203111</t>
  </si>
  <si>
    <t>Uložení výkopku bez zhutnění s hrubým rozhrnutím v rovině nebo na svahu do 1:5</t>
  </si>
  <si>
    <t>975307003</t>
  </si>
  <si>
    <t xml:space="preserve">Poznámka k souboru cen:_x000d_
1. Ceny jsou určeny pro ukládání výkopku objemu do 200 m3 na jednom objektu; pro ukládání výkopku přes 200 m3 lze použít ceny souboru cen 171 20-12 Uložení sypaniny, části A01 katalogu 800-1 Zemní práce._x000d_
2. V cenách o sklonu svahu přes 1:1 jsou uvažovány podmínky pro svahy běžně schůdné; bez použití lezeckých technik. V případě použití lezeckých technik se tyto náklady oceňují individuálně._x000d_
</t>
  </si>
  <si>
    <t>174101101</t>
  </si>
  <si>
    <t>Zásyp sypaninou z jakékoliv horniny s uložením výkopku ve vrstvách se zhutněním jam, šachet, rýh nebo kolem objektů v těchto vykopávkách</t>
  </si>
  <si>
    <t>152567862</t>
  </si>
  <si>
    <t xml:space="preserve">Poznámka k souboru cen:_x000d_
1. Ceny 174 10- . . jsou určeny pro zhutněné zásypy s mírou zhutnění:_x000d_
a) z hornin soudržných do 100 % PS,_x000d_
b) z hornin nesoudržných do I(d) 0,9,_x000d_
c) z hornin kamenitých pro jakoukoliv míru zhutnění._x000d_
2. Je-li projektem předepsáno vyšší zhutnění, podle bodu a) a b) poznámky č 1., ocení se zásyp individuálně._x000d_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potrubí._x000d_
4. V cenách 10-1101, 10-1103, 20-1101 a 20-1103 je započteno přemístění sypaniny ze vzdálenosti 10 m od kraje výkopu nebo zasypávaného prostoru, měřeno k těžišti skládky._x000d_
5. V ceně 10-1102 je započteno přemístění sypaniny ze vzdálenosti 15 m od hrany zasypávaného prostoru, měřeno k těžišti skládky._x000d_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._x000d_
7. Odklizení zbylého výkopku po provedení zásypu zářezů se šikmými stěnami pro podzemní vedení nebo zásypu jam a rýh pro podzemní vedení se oceňuje, je-li objem zbylého výkopku:_x000d_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výkopku;_x000d_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8._x000d_
8. Rozprostření zbylého výkopku podél výkopu a nad výkopem po provedení zásypů zářezů se šikmými stěnami pro podzemní vedení nebo zásypu jam a rýh pro podzemní vedení se oceňuje:_x000d_
a) cenou 171 20-1101 Uložení sypaniny do nezhutněných násypů, není-li projektem předepsáno zhutnění rozprostřeného zbylého výkopku,_x000d_
b) cenou 171 10-1111 Uložení sypaniny do násypů z hornin sypkých, je-li předepsáno zhutnění rozprostřeného zbylého výkopku, a to v objemu vypočteném podle poznámky č.6, příp. zmenšeném o objem výkopku, který byl již odklizen._x000d_
9. Míru zhutnění předepisuje projekt._x000d_
</t>
  </si>
  <si>
    <t>"dosyp po obvodě altánu</t>
  </si>
  <si>
    <t>(3,61*0,3*0,3)*5</t>
  </si>
  <si>
    <t>Zakládání</t>
  </si>
  <si>
    <t>27</t>
  </si>
  <si>
    <t>Zakládání - základy</t>
  </si>
  <si>
    <t>10</t>
  </si>
  <si>
    <t>274313511</t>
  </si>
  <si>
    <t>Základy z betonu prostého pasy betonu kamenem neprokládaného tř. C 12/15</t>
  </si>
  <si>
    <t>1928163679</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</si>
  <si>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t>
  </si>
  <si>
    <t>((0,5*(3,775+3,2)/2)*(1,4-0,65))*6 "pasy</t>
  </si>
  <si>
    <t>11</t>
  </si>
  <si>
    <t>279113124</t>
  </si>
  <si>
    <t>Základové zdi z tvárnic ztraceného bednění včetně výplně z betonu bez zvláštních nároků na vliv prostředí třídy C 12/15, tloušťky zdiva přes 250 do 300 mm</t>
  </si>
  <si>
    <t>m2</t>
  </si>
  <si>
    <t>187879559</t>
  </si>
  <si>
    <t xml:space="preserve">Poznámka k souboru cen:_x000d_
1. V cenách jsou započteny i náklady na dodání a uložení betonu._x000d_
2. V cenách nejsou započteny náklady na dodání a uložení betonářské výztuže; tyto se oceňují cenami souboru cen 279 36- . . Výztuž základových zdí nosných._x000d_
3. Množství jednotek se určuje v m2 plochy zdiva._x000d_
</t>
  </si>
  <si>
    <t>(((3,63+3,345)/2)*0,5)*6 "ztracené bednění</t>
  </si>
  <si>
    <t>Komunikace pozemní</t>
  </si>
  <si>
    <t>56</t>
  </si>
  <si>
    <t>Podkladní vrstvy komunikací, letišť a ploch</t>
  </si>
  <si>
    <t>564231111</t>
  </si>
  <si>
    <t>Podklad nebo podsyp ze štěrkopísku ŠP s rozprostřením, vlhčením a zhutněním, po zhutnění tl. 100 mm</t>
  </si>
  <si>
    <t>-1907248712</t>
  </si>
  <si>
    <t>"frakce 0/63</t>
  </si>
  <si>
    <t>33,9 "podlaha altánu</t>
  </si>
  <si>
    <t>(3,6*(9,25+11)/2) "přístupový chodník</t>
  </si>
  <si>
    <t>564720011</t>
  </si>
  <si>
    <t>Podklad nebo kryt z kameniva hrubého drceného vel. 8-16 mm s rozprostřením a zhutněním, po zhutnění tl. 80 mm</t>
  </si>
  <si>
    <t>-936859004</t>
  </si>
  <si>
    <t>59</t>
  </si>
  <si>
    <t>Kryty pozemních komunikací, letišť a ploch dlážděné</t>
  </si>
  <si>
    <t>14</t>
  </si>
  <si>
    <t>596211111</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</si>
  <si>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50 do 100 m2</t>
  </si>
  <si>
    <t>-1655997117</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</si>
  <si>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apod.)._x000d_
2. V cenách jsou započteny i náklady na dodání hmot pro lože a na dodání materiálu na výplň spár._x000d_
3. V cenách nejsou započteny náklady na dodání zámkové dlažby, které se oceňuje ve specifikaci; ztratné lze dohodnout u plochy_x000d_
a) do 100 m2 ve výši 3 %,_x000d_
b) přes 100 do 300 m2 ve výši 2 %,_x000d_
c) přes 300 m2 ve výši 1 %._x000d_
4. Část lože přesahující tloušťku 40 mm se oceňuje cenami souboru cen 451 . . -9 . Příplatek za každých dalších 10 mm tloušťky podkladu nebo lože._x000d_
</t>
  </si>
  <si>
    <t>M</t>
  </si>
  <si>
    <t>59245015</t>
  </si>
  <si>
    <t>dlažba zámková profilová základní 20x16,5x6 cm přírodní</t>
  </si>
  <si>
    <t>2051999615</t>
  </si>
  <si>
    <t>70,35*1,02 'Přepočtené koeficientem množství</t>
  </si>
  <si>
    <t>Ostatní konstrukce a práce, bourání</t>
  </si>
  <si>
    <t>91</t>
  </si>
  <si>
    <t>Doplňující konstrukce a práce pozemních komunikací, letišť a ploch</t>
  </si>
  <si>
    <t>916331112</t>
  </si>
  <si>
    <t>Osazení zahradního obrubníku betonového s ložem tl. od 50 do 100 mm z betonu prostého tř. C 12/15 s boční opěrou z betonu prostého tř. C 12/15</t>
  </si>
  <si>
    <t>m</t>
  </si>
  <si>
    <t>317543197</t>
  </si>
  <si>
    <t xml:space="preserve">Poznámka k souboru cen:_x000d_
1. V cenách jsou započteny i náklady na zalití a zatření spár cementovou maltou._x000d_
2. V cenách nejsou započteny náklady na dodání obrubníků; tyto se oceňují ve specifikaci._x000d_
3. Část lože přesahující tloušťku 100 mm lze ocenit cenou 916 99-1121 Lože pod obrubníky, krajníky nebo obruby z dlažebních kostek, katalogu 822-1._x000d_
</t>
  </si>
  <si>
    <t xml:space="preserve">(9,25+11) "obruba přístup. chodníku </t>
  </si>
  <si>
    <t>(3,61*5) "lemování altánu</t>
  </si>
  <si>
    <t>59217001</t>
  </si>
  <si>
    <t>obrubník betonový zahradní 100 x 5 x 25 cm</t>
  </si>
  <si>
    <t>-240697728</t>
  </si>
  <si>
    <t>38,3*1,02 'Přepočtené koeficientem množství</t>
  </si>
  <si>
    <t>998</t>
  </si>
  <si>
    <t>Přesun hmot</t>
  </si>
  <si>
    <t>18</t>
  </si>
  <si>
    <t>998231311</t>
  </si>
  <si>
    <t>Přesun hmot pro sadovnické a krajinářské úpravy - strojně dopravní vzdálenost do 5000 m</t>
  </si>
  <si>
    <t>1664778708</t>
  </si>
  <si>
    <t>PSV</t>
  </si>
  <si>
    <t>Práce a dodávky PSV</t>
  </si>
  <si>
    <t>713</t>
  </si>
  <si>
    <t>Izolace tepelné</t>
  </si>
  <si>
    <t>19</t>
  </si>
  <si>
    <t>713151211</t>
  </si>
  <si>
    <t>Montáž tepelné izolace střech šikmých rohožemi, pásy, deskami (izolační materiál ve specifikaci) připevněné sponkami reflexní nad krokve s difúzní spojovací páskou, tloušťka izolace do 5 mm</t>
  </si>
  <si>
    <t>779532164</t>
  </si>
  <si>
    <t xml:space="preserve">Poznámka k souboru cen:_x000d_
1. V cenách -1141 až -1147 nejsou započteny náklady na podkladní rošt a olištování zdí; tyto se oceňují pro kovový rošt cenami souboru 763 12-16 katalogu 763 - Konstrukce suché výstavby nebo pro dřevěný rošt cenami souboru 766 41-72 katalogu 766 – Konstrukce truhlářské._x000d_
2. V cenách -1211 až -1218 nejsou započteny náklady na osazení latí pokud rozteč krokví je větší než 1000 mm; tyto se oceňují cenami souboru 762 34-.. Bednění a laťování katalogu 762 - Konstrukce tesařské._x000d_
</t>
  </si>
  <si>
    <t>(2,035*4,4)*6</t>
  </si>
  <si>
    <t>20</t>
  </si>
  <si>
    <t>260020110R</t>
  </si>
  <si>
    <t>Difúzně propustná fólie (75m2/bal.)</t>
  </si>
  <si>
    <t>32</t>
  </si>
  <si>
    <t>1582707418</t>
  </si>
  <si>
    <t>53,724*1,05 'Přepočtené koeficientem množství</t>
  </si>
  <si>
    <t>998713101</t>
  </si>
  <si>
    <t>Přesun hmot pro izolace tepelné stanovený z hmotnosti přesunovaného materiálu vodorovná dopravní vzdálenost do 50 m v objektech výšky do 6 m</t>
  </si>
  <si>
    <t>-424156387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</si>
  <si>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</si>
  <si>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762</t>
  </si>
  <si>
    <t>Konstrukce tesařské</t>
  </si>
  <si>
    <t>22</t>
  </si>
  <si>
    <t>762083122</t>
  </si>
  <si>
    <t>Práce společné pro tesařské konstrukce impregnace řeziva máčením proti dřevokaznému hmyzu, houbám a plísním, třída ohrožení 3 a 4 (dřevo v exteriéru)</t>
  </si>
  <si>
    <t>933752474</t>
  </si>
  <si>
    <t xml:space="preserve">Poznámka k souboru cen:_x000d_
1. Soubor cen 762 08-3 Impregnace řeziva neobsahuje položky pro ocenění imregnace řeziva nátěrem; tyto se oceňují příslušnými cenami souboru cen 783 2. -31.1 Napouštěcí nátěr tesařských konstrukcí, katalogu 800-783 Nátěry._x000d_
2. Soubor cen 762 08-5 Montáž ocelových spojovacích prostředků neobsahuje položky pro ocenění chemických kotev; tyto lze ocenit příslušnými cenami souboru cen 953 96 Kotvy chemické, katalogu 801-1 Budovy a haly - konstrukce zděné a monolitické._x000d_
3. V cenách 762 08-5 nejsou započteny náklady na dodávku spojovacích prostředků; tato dodávka se oceňuje ve specifikaci._x000d_
4. U položek 762 08-6 se určení cen řídí hmotností jednotlivě montovaného dílu konstrukce, dodávka veškerého materiálu se oceňuje ve specifikaci._x000d_
</t>
  </si>
  <si>
    <t>(0,43+0,134+0,018+0,404+0,691+0,281+0,665+0,432+0,78)</t>
  </si>
  <si>
    <t>23</t>
  </si>
  <si>
    <t>762085113</t>
  </si>
  <si>
    <t>Práce společné pro tesařské konstrukce montáž ocelových spojovacích prostředků (materiál ve specifikaci) svorníků, šroubů délky přes 300 do 450 mm</t>
  </si>
  <si>
    <t>kus</t>
  </si>
  <si>
    <t>-86237326</t>
  </si>
  <si>
    <t>6 "ozn. 1/Z</t>
  </si>
  <si>
    <t>6 "ozn. 2/Z</t>
  </si>
  <si>
    <t>6 "ozn 3/Z</t>
  </si>
  <si>
    <t>24</t>
  </si>
  <si>
    <t>14015024</t>
  </si>
  <si>
    <t>trubka ocelová bezešvá přesná jakost 11 353 40x5,0mm</t>
  </si>
  <si>
    <t>563164863</t>
  </si>
  <si>
    <t>(0,65*6)</t>
  </si>
  <si>
    <t>25</t>
  </si>
  <si>
    <t>762spec-001</t>
  </si>
  <si>
    <t>dodávka ocel. profil L-8/150/200 mm, závit M10/60 (54 ks), ocel 10 335</t>
  </si>
  <si>
    <t>ks</t>
  </si>
  <si>
    <t>2117425954</t>
  </si>
  <si>
    <t>26</t>
  </si>
  <si>
    <t>31197005</t>
  </si>
  <si>
    <t>tyč závitová Pz 4.6 M14</t>
  </si>
  <si>
    <t>1709527613</t>
  </si>
  <si>
    <t>(0,38*6)</t>
  </si>
  <si>
    <t>31121005</t>
  </si>
  <si>
    <t>podložka pod dřevěnou konstrukci DIN 440 D 16mm</t>
  </si>
  <si>
    <t>100 kus</t>
  </si>
  <si>
    <t>-1523642898</t>
  </si>
  <si>
    <t>28</t>
  </si>
  <si>
    <t>31111007</t>
  </si>
  <si>
    <t>matice přesná šestihranná Pz DIN 934-8 M14</t>
  </si>
  <si>
    <t>1502612254</t>
  </si>
  <si>
    <t>29</t>
  </si>
  <si>
    <t>762134122</t>
  </si>
  <si>
    <t>Montáž bednění stěn z hoblovaných fošen na sraz tl. do 60 mm</t>
  </si>
  <si>
    <t>2041868698</t>
  </si>
  <si>
    <t xml:space="preserve">Poznámka k souboru cen:_x000d_
1. V cenách nejsou započteny náklady na vyrovnání podkladu._x000d_
</t>
  </si>
  <si>
    <t>"pobití stěn KVH 40/100 mm</t>
  </si>
  <si>
    <t>(3,61*0,1)*(7*4)</t>
  </si>
  <si>
    <t>30</t>
  </si>
  <si>
    <t>61223210</t>
  </si>
  <si>
    <t>hranol vrstvený lepený pohledový</t>
  </si>
  <si>
    <t>1119984729</t>
  </si>
  <si>
    <t>0,404*1,1 'Přepočtené koeficientem množství</t>
  </si>
  <si>
    <t>31</t>
  </si>
  <si>
    <t>762195000</t>
  </si>
  <si>
    <t>Spojovací prostředky stěn a příček hřebíky, svory, fixační prkna</t>
  </si>
  <si>
    <t>-558787195</t>
  </si>
  <si>
    <t xml:space="preserve">Poznámka k souboru cen:_x000d_
1. Cena je určena pouze pro soubory cen:_x000d_
a) 762 11- Montáž stěn a příček na hladko,_x000d_
b) 762 12- Montáž stěn a příček tesařsky vázaných,_x000d_
c) 762 13- Montáž bednění stěn._x000d_
2. Ochrana konstrukce se oceňuje samostatně, např. položkami 762 08-3 Impregnace řeziva tohoto katalogu nebo příslušnými položkami katalogu 800-783 Nátěry._x000d_
</t>
  </si>
  <si>
    <t>762342214</t>
  </si>
  <si>
    <t>Bednění a laťování montáž laťování střech jednoduchých sklonu do 60° při osové vzdálenosti latí přes 150 do 360 mm</t>
  </si>
  <si>
    <t>66611513</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</si>
  <si>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39-5000._x000d_
</t>
  </si>
  <si>
    <t>(4,4*2,035)*6</t>
  </si>
  <si>
    <t>33</t>
  </si>
  <si>
    <t>-995650463</t>
  </si>
  <si>
    <t>"průměrná šířka střešního dílce 1800 mm</t>
  </si>
  <si>
    <t>(((4,4/0,3)*1,8)*6)*0,04*0,05</t>
  </si>
  <si>
    <t>34</t>
  </si>
  <si>
    <t>762342441</t>
  </si>
  <si>
    <t>Bednění a laťování montáž lišt trojúhelníkových nebo kontralatí</t>
  </si>
  <si>
    <t>1088267519</t>
  </si>
  <si>
    <t>(38,4+15,6+26,4)</t>
  </si>
  <si>
    <t>35</t>
  </si>
  <si>
    <t>-196847567</t>
  </si>
  <si>
    <t>80,4*0,05*0,05</t>
  </si>
  <si>
    <t>36</t>
  </si>
  <si>
    <t>762395000</t>
  </si>
  <si>
    <t>Spojovací prostředky krovů, bednění a laťování, nadstřešních konstrukcí svory, prkna, hřebíky, pásová ocel, vruty</t>
  </si>
  <si>
    <t>-675363822</t>
  </si>
  <si>
    <t xml:space="preserve">Poznámka k souboru cen:_x000d_
1. Cena je určena pro montážní ceny souborů cen:_x000d_
a) 762 33- Montáž vázaných konstrukcí krovů,_x000d_
b) 762 34- Bednění a laťování, ceny -1210 až -2441,_x000d_
c) 762 35- Montáž nadstřešních konstrukcí,_x000d_
d) 762 36- Montáž spádových klínů._x000d_
2. Ochrana konstrukce se oceňuje samostatně, např. položkami 762 08-3 Impregnace řeziva tohoto katalogu nebo příslušnými položkami katalogu 800-783 Nátěry._x000d_
</t>
  </si>
  <si>
    <t>(0,349+0,221)</t>
  </si>
  <si>
    <t>37</t>
  </si>
  <si>
    <t>762713110</t>
  </si>
  <si>
    <t>Montáž prostorových vázaných konstrukcí z řeziva hraněného nebo polohraněného průřezové plochy do 120 cm2</t>
  </si>
  <si>
    <t>873880212</t>
  </si>
  <si>
    <t>47,82 "kleštiny 50/180 mm</t>
  </si>
  <si>
    <t>13,44 "pásky 100/100 mm</t>
  </si>
  <si>
    <t>1,8 "střední sloupek 100/100 mm</t>
  </si>
  <si>
    <t>38</t>
  </si>
  <si>
    <t>2133056327</t>
  </si>
  <si>
    <t>(0,43+0,134+0,018)</t>
  </si>
  <si>
    <t>39</t>
  </si>
  <si>
    <t>762713120</t>
  </si>
  <si>
    <t>Montáž prostorových vázaných konstrukcí z řeziva hraněného nebo polohraněného průřezové plochy přes 120 do 224 cm2</t>
  </si>
  <si>
    <t>1786079725</t>
  </si>
  <si>
    <t>38,4 "krokev 100/180 mm</t>
  </si>
  <si>
    <t>15,6 "krokev 100/180 mm</t>
  </si>
  <si>
    <t>1,8 "kleštinová příložka 100/140 mm</t>
  </si>
  <si>
    <t>40</t>
  </si>
  <si>
    <t>-1279330109</t>
  </si>
  <si>
    <t>(0,025+0,691+0,281)</t>
  </si>
  <si>
    <t>41</t>
  </si>
  <si>
    <t>762713130</t>
  </si>
  <si>
    <t>Montáž prostorových vázaných konstrukcí z řeziva hraněného nebo polohraněného průřezové plochy přes 224 do 288 cm2</t>
  </si>
  <si>
    <t>-747703188</t>
  </si>
  <si>
    <t>26,4 "nárožní krokev 140/180 mm</t>
  </si>
  <si>
    <t>42</t>
  </si>
  <si>
    <t>2055152061</t>
  </si>
  <si>
    <t>0,665*1,1 'Přepočtené koeficientem množství</t>
  </si>
  <si>
    <t>43</t>
  </si>
  <si>
    <t>762713140</t>
  </si>
  <si>
    <t>Montáž prostorových vázaných konstrukcí z řeziva hraněného nebo polohraněného průřezové plochy přes 288 do 450 cm2</t>
  </si>
  <si>
    <t>1845478437</t>
  </si>
  <si>
    <t>13,5 "rohový sloupek 200/160 mm</t>
  </si>
  <si>
    <t>21,66 "průvlak/pozednice 180/200 mm</t>
  </si>
  <si>
    <t>44</t>
  </si>
  <si>
    <t>1479968169</t>
  </si>
  <si>
    <t>(0,432+0,78)</t>
  </si>
  <si>
    <t>45</t>
  </si>
  <si>
    <t>762795000</t>
  </si>
  <si>
    <t>Spojovací prostředky prostorových vázaných konstrukcí hřebíky, svory, fixační prkna</t>
  </si>
  <si>
    <t>964286906</t>
  </si>
  <si>
    <t xml:space="preserve">Poznámka k souboru cen:_x000d_
1. Cena je určena jen pro soubor cen 762 7. - Montáž prostorových vázaných konstrukcí._x000d_
2. Ochrana konstrukce se oceňuje samostatně, např. položkami 762 08-3 Impregnace řeziva tohoto katalogu nebo příslušnými položkami katalogu 800-783 Nátěry._x000d_
</t>
  </si>
  <si>
    <t>46</t>
  </si>
  <si>
    <t>762841310</t>
  </si>
  <si>
    <t>Montáž podbíjení stropů a střech vodorovných z hoblovaných prken z palubek</t>
  </si>
  <si>
    <t>-1511481877</t>
  </si>
  <si>
    <t xml:space="preserve">Poznámka k souboru cen:_x000d_
1. Položky -2111 až -2131 lze použít pouze pro ocenění podbití vnějšího přesahu střech šikmých prkny přibíjenými rovnoběžně s krokvemi na rošt, podbití z prken přibíjených kolmo na krokve se ocení příslušnými položkami -2211 až -2231._x000d_
2. V cenách nejsou započteny náklady na montáž roštu, tyto se oceňují cenou 762 42-9001 Montáž podkladového roštu podhledu._x000d_
3. U položek -2111 až -2131 se množství jednotek určuje v m celkové délky podbití._x000d_
</t>
  </si>
  <si>
    <t>47</t>
  </si>
  <si>
    <t>61191155</t>
  </si>
  <si>
    <t>palubky obkladové SM profil klasický 19x116mm A/B</t>
  </si>
  <si>
    <t>-386316325</t>
  </si>
  <si>
    <t>53,724*1,02 'Přepočtené koeficientem množství</t>
  </si>
  <si>
    <t>48</t>
  </si>
  <si>
    <t>762895000</t>
  </si>
  <si>
    <t>Spojovací prostředky záklopu stropů, stropnic, podbíjení hřebíky, svory</t>
  </si>
  <si>
    <t>1742159390</t>
  </si>
  <si>
    <t xml:space="preserve">Poznámka k souboru cen:_x000d_
1. Cena je určena jen pro montážní ceny souborů cen:_x000d_
a) 762 81- Záklop stropů, ceny -1100 až -3125,_x000d_
b) 762 82- Montáž stropnic,_x000d_
c) 762 84- Montáž podbíjení._x000d_
2. Ochrana konstrukce se oceňuje samostatně, např. položkami 762 08-3 Impregnace řeziva tohoto katalogu nebo příslušnými položkami katalogu 800-783 Nátěry._x000d_
</t>
  </si>
  <si>
    <t>53,724*0,025 'Přepočtené koeficientem množství</t>
  </si>
  <si>
    <t>49</t>
  </si>
  <si>
    <t>998762101</t>
  </si>
  <si>
    <t>Přesun hmot pro konstrukce tesařské stanovený z hmotnosti přesunovaného materiálu vodorovná dopravní vzdálenost do 50 m v objektech výšky do 6 m</t>
  </si>
  <si>
    <t>-1986167854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</si>
  <si>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</si>
  <si>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764</t>
  </si>
  <si>
    <t>Konstrukce klempířské</t>
  </si>
  <si>
    <t>50</t>
  </si>
  <si>
    <t>764511602</t>
  </si>
  <si>
    <t>Žlab podokapní z pozinkovaného plechu s povrchovou úpravou včetně háků a čel půlkruhový rš 330 mm</t>
  </si>
  <si>
    <t>602196521</t>
  </si>
  <si>
    <t>25,2 "ozn 1/K</t>
  </si>
  <si>
    <t>51</t>
  </si>
  <si>
    <t>764511642</t>
  </si>
  <si>
    <t>Žlab podokapní z pozinkovaného plechu s povrchovou úpravou včetně háků a čel kotlík oválný (trychtýřový), rš žlabu/průměr svodu 330/100 mm</t>
  </si>
  <si>
    <t>467346678</t>
  </si>
  <si>
    <t>2 "ozn. 1/K</t>
  </si>
  <si>
    <t>52</t>
  </si>
  <si>
    <t>764518622</t>
  </si>
  <si>
    <t>Svod z pozinkovaného plechu s upraveným povrchem včetně objímek, kolen a odskoků kruhový, průměru 100 mm</t>
  </si>
  <si>
    <t>2116395866</t>
  </si>
  <si>
    <t>(2,5*2) "ozn. 2/K</t>
  </si>
  <si>
    <t>53</t>
  </si>
  <si>
    <t>998764101</t>
  </si>
  <si>
    <t>Přesun hmot pro konstrukce klempířské stanovený z hmotnosti přesunovaného materiálu vodorovná dopravní vzdálenost do 50 m v objektech výšky do 6 m</t>
  </si>
  <si>
    <t>-591815617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</si>
  <si>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</si>
  <si>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765</t>
  </si>
  <si>
    <t>Krytina skládaná</t>
  </si>
  <si>
    <t>54</t>
  </si>
  <si>
    <t>765113011</t>
  </si>
  <si>
    <t>Krytina keramická drážková sklonu střechy do 30° na sucho velkoformátová režná</t>
  </si>
  <si>
    <t>2147008595</t>
  </si>
  <si>
    <t xml:space="preserve">Poznámka k souboru cen:_x000d_
1. V cenách jsou započteny i náklady na přiřezání tašek._x000d_
2. V cenách -3331 až -3333 jsou započteny i náklady na řadu podhřebenových tašek z každé strany hřebene. Výměru těchto tašek je třeba odečíst z celkové výměry střechy._x000d_
3. Montáž střešních doplňků (větracích, protisněhových, prostupových tašek, doplňků hřebene a nároží, střešních výlezů, protisněhových zábran, stoupacích plošin apod.) se oceňuje cenami části A02._x000d_
4. Oplechování úžlabí a závětrná lišta se oceňují cenami katalogu 800-764 Konstrukce klempířské._x000d_
</t>
  </si>
  <si>
    <t>55</t>
  </si>
  <si>
    <t>765113311</t>
  </si>
  <si>
    <t>Krytina keramická drážková sklonu střechy do 30° hřeben na sucho s větracím pásem kovovým z hřebenáčů režných</t>
  </si>
  <si>
    <t>1773697024</t>
  </si>
  <si>
    <t>(4,4*6)</t>
  </si>
  <si>
    <t>998765101</t>
  </si>
  <si>
    <t>Přesun hmot pro krytiny skládané stanovený z hmotnosti přesunovaného materiálu vodorovná dopravní vzdálenost do 50 m na objektech výšky do 6 m</t>
  </si>
  <si>
    <t>1761868824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</si>
  <si>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-5181 pro přesun prováděný bez použití mechanizace, tj. za ztížených podmínek, lze použít pouze pro hmotnost materiálu, která se tímto způsobem skutečně přemísťuje._x000d_
</t>
  </si>
  <si>
    <t>783</t>
  </si>
  <si>
    <t>Dokončovací práce - nátěry</t>
  </si>
  <si>
    <t>57</t>
  </si>
  <si>
    <t>783268113</t>
  </si>
  <si>
    <t>Lazurovací nátěr tesařských konstrukcí dvojnásobný lihový</t>
  </si>
  <si>
    <t>1942409423</t>
  </si>
  <si>
    <t>22,05 "kleštiny</t>
  </si>
  <si>
    <t>5,5 "pásky</t>
  </si>
  <si>
    <t>0,73 "střední sloupek</t>
  </si>
  <si>
    <t>28,53 "KVH výdřeva</t>
  </si>
  <si>
    <t>1,03 "kleštinová příložka</t>
  </si>
  <si>
    <t>21,72 "krokev</t>
  </si>
  <si>
    <t>8,95 "krokev</t>
  </si>
  <si>
    <t>17,05 "nárožní krokev</t>
  </si>
  <si>
    <t>9,91 "rohový sloupek</t>
  </si>
  <si>
    <t>16,68 "průvlak/pozednice</t>
  </si>
  <si>
    <t>53,724 "palubky</t>
  </si>
  <si>
    <t>58</t>
  </si>
  <si>
    <t>783314203</t>
  </si>
  <si>
    <t>Základní antikorozní nátěr zámečnických konstrukcí jednonásobný syntetický samozákladující</t>
  </si>
  <si>
    <t>-337332904</t>
  </si>
  <si>
    <t>5 "zámečnické prvky</t>
  </si>
  <si>
    <t>783315101</t>
  </si>
  <si>
    <t>Mezinátěr zámečnických konstrukcí jednonásobný syntetický standardní</t>
  </si>
  <si>
    <t>-269314101</t>
  </si>
  <si>
    <t>60</t>
  </si>
  <si>
    <t>783317101</t>
  </si>
  <si>
    <t>Krycí nátěr (email) zámečnických konstrukcí jednonásobný syntetický standardní</t>
  </si>
  <si>
    <t>-1247916741</t>
  </si>
  <si>
    <t>03 - Elektroinstalace</t>
  </si>
  <si>
    <t xml:space="preserve">      21 - Zakládání - úprava podloží a základové spáry, zlepšování vlastností hornin</t>
  </si>
  <si>
    <t xml:space="preserve">    8 - Trubní vedení</t>
  </si>
  <si>
    <t xml:space="preserve">      89 - Ostatní konstrukce</t>
  </si>
  <si>
    <t xml:space="preserve">      97 - Prorážení otvorů a ostatní bourací práce</t>
  </si>
  <si>
    <t xml:space="preserve">    741 - Elektroinstalace - silnoproud</t>
  </si>
  <si>
    <t>OST - Ostatní</t>
  </si>
  <si>
    <t>-363529290</t>
  </si>
  <si>
    <t>(22*0,4*0,3) "ornice</t>
  </si>
  <si>
    <t>689508935</t>
  </si>
  <si>
    <t>(22*0,4*0,8) "kabelová rýha</t>
  </si>
  <si>
    <t>1002977092</t>
  </si>
  <si>
    <t>-(22*0,4*0,2) "zásyp</t>
  </si>
  <si>
    <t>-(22*0,4*0,3) "obsyp</t>
  </si>
  <si>
    <t>-(22*0,4*0,15) "lože</t>
  </si>
  <si>
    <t>102648536</t>
  </si>
  <si>
    <t>1,32*10 'Přepočtené koeficientem množství</t>
  </si>
  <si>
    <t>745040566</t>
  </si>
  <si>
    <t>1111807255</t>
  </si>
  <si>
    <t>1,32*1,8 'Přepočtené koeficientem množství</t>
  </si>
  <si>
    <t>1729400704</t>
  </si>
  <si>
    <t>174102101</t>
  </si>
  <si>
    <t>Zásyp sypaninou z jakékoliv horniny při překopech inženýrských sítí objemu do 30 m3 s uložením výkopku ve vrstvách se zhutněním jam, šachet, rýh nebo kolem objektů v těchto vykopávkách</t>
  </si>
  <si>
    <t>-996893030</t>
  </si>
  <si>
    <t xml:space="preserve">Poznámka k souboru cen:_x000d_
1. Ceny jsou určeny pouze pro případy havárií, přeložek nebo běžných oprav inženýrských sítí._x000d_
2. Ceny nelze použít v rámci výstavby nových inženýrských sítí._x000d_
3. Ceny 174 10- . . jsou určeny pro zhutněné zásypy s mírou zhutnění:_x000d_
a) z hornin soudržných do 100 % PS,_x000d_
b) z hornin nesoudržných do I(d) 0,9,_x000d_
c) z hornin kamenitých pro jakoukoliv míru zhutnění._x000d_
4. Je-li projektem předepsáno vyšší zhutnění, než je uvedeno v bodě a) a b) poznámky č 1., ocení se zásyp individuálně._x000d_
5. V ceně 10-1102 je započteno přemístění sypaniny ze vzdálenosti 15 m od hrany zasypávaného prostoru, měřeno k těžišti skládky._x000d_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případný objem obsypu potrubí oceňovaný cenami souboru cen 175 10-11 Obsyp potrubí._x000d_
7. Odklizení zbylého výkopku po provedení zásypu zářezů se šikmými stěnami pro podzemní vedení nebo zásypu jam a rýh pro podzemní vedení se oceňuje, je-li objem zbylého výkopku:_x000d_
a) do 1 m3 na 1 m vedení a jedná se o výkopek neulehlý - toto se oceňuje cenami souboru cen 167 10-110 Nakládání výkopku nebo sypaniny a 162 . 0-1 . Vodorovné přemístění výkopku. Jedná-li se o výkopek ulehlý - rozpojení a naložení výkopku cenami souboru cen 122 . 0-1 . souboru cen 162 . 0-1 . Vodorovné přemístění výkopku;_x000d_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8._x000d_
8. Rozprostření zbylého výkopku podél výkopu a nad výkopem po provedení zásypů zářezů se šikmými stěnami pro podzemní vedení nebo zásypu jam a rýh pro podzemní vedení se oceňuje:_x000d_
a) cenou 171 20-1101 Uložení sypaniny do nezhutněných násypů, není-li projektem předepsáno zhutnění rozprostřeného zbylého výkopku,_x000d_
b) cenou 171 10-1111 Uložení sypaniny do násypů z hornin sypkých, je-li předepsáno zhutnění rozprostřeného zbylého výkopku, a to v objemu vypočteném podle poznámky č.6, příp. zmenšeném o objem výkopku, který byl již odklizen._x000d_
9. Míru zhutnění předepisuje projekt._x000d_
</t>
  </si>
  <si>
    <t>(22*0,4*0,2) "zásyp</t>
  </si>
  <si>
    <t>175111101</t>
  </si>
  <si>
    <t>Obsypání potrubí ručně sypaninou z vhodných hornin tř. 1 až 4 nebo materiálem připraveným podél výkopu ve vzdálenosti do 3 m od jeho kraje, pro jakoukoliv hloubku výkopu a míru zhutnění bez prohození sypaniny sítem</t>
  </si>
  <si>
    <t>-407313583</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</si>
  <si>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t>
  </si>
  <si>
    <t>(22*0,4*0,3) "obsyp</t>
  </si>
  <si>
    <t>58337302</t>
  </si>
  <si>
    <t>štěrkopísek frakce 0/16</t>
  </si>
  <si>
    <t>-1808861080</t>
  </si>
  <si>
    <t>2,64*2 'Přepočtené koeficientem množství</t>
  </si>
  <si>
    <t>Zakládání - úprava podloží a základové spáry, zlepšování vlastností hornin</t>
  </si>
  <si>
    <t>212572111</t>
  </si>
  <si>
    <t>Lože pro trativody ze štěrkopísku tříděného</t>
  </si>
  <si>
    <t>607256711</t>
  </si>
  <si>
    <t xml:space="preserve">Poznámka k souboru cen:_x000d_
1. V cenách jsou započteny i náklady na vyčištění dna rýh a na urovnání povrchu lože._x000d_
2. V ceně materiálu jsou započteny i náklady na prohození výkopku._x000d_
</t>
  </si>
  <si>
    <t>(22*0,4*0,15) "lože</t>
  </si>
  <si>
    <t>Trubní vedení</t>
  </si>
  <si>
    <t>89</t>
  </si>
  <si>
    <t>Ostatní konstrukce</t>
  </si>
  <si>
    <t>899722114</t>
  </si>
  <si>
    <t>Krytí potrubí z plastů výstražnou fólií z PVC šířky 40 cm</t>
  </si>
  <si>
    <t>1520729174</t>
  </si>
  <si>
    <t>97</t>
  </si>
  <si>
    <t>Prorážení otvorů a ostatní bourací práce</t>
  </si>
  <si>
    <t>977151114</t>
  </si>
  <si>
    <t>Jádrové vrty diamantovými korunkami do stavebních materiálů (železobetonu, betonu, cihel, obkladů, dlažeb, kamene) průměru přes 50 do 60 mm</t>
  </si>
  <si>
    <t>303244321</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</si>
  <si>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</si>
  <si>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741</t>
  </si>
  <si>
    <t>Elektroinstalace - silnoproud</t>
  </si>
  <si>
    <t>741110311</t>
  </si>
  <si>
    <t>Montáž trubek ochranných s nasunutím nebo našroubováním do krabic plastových tuhých, uložených volně, vnitřního Ø do 40 mm</t>
  </si>
  <si>
    <t>-1709312553</t>
  </si>
  <si>
    <t>"chránička vedení</t>
  </si>
  <si>
    <t>34571351</t>
  </si>
  <si>
    <t>trubka elektroinstalační ohebná dvouplášťová korugovaná D 41/50 mm, HDPE+LDPE</t>
  </si>
  <si>
    <t>1163397374</t>
  </si>
  <si>
    <t>22*1,05 'Přepočtené koeficientem množství</t>
  </si>
  <si>
    <t>741110511</t>
  </si>
  <si>
    <t>Montáž lišt a kanálků elektroinstalačních se spojkami, ohyby a rohy a s nasunutím do krabic vkládacích s víčkem, šířky do 60 mm</t>
  </si>
  <si>
    <t>-1624548191</t>
  </si>
  <si>
    <t>34571001</t>
  </si>
  <si>
    <t>lišta elektroinstalační hranatá 15 x 10</t>
  </si>
  <si>
    <t>-576124547</t>
  </si>
  <si>
    <t>20*1,05 'Přepočtené koeficientem množství</t>
  </si>
  <si>
    <t>741112011</t>
  </si>
  <si>
    <t>Montáž krabic elektroinstalačních bez napojení na trubky a lišty, demontáže a montáže víčka a přístroje protahovacích nebo odbočných nástěnných plastových kruhových</t>
  </si>
  <si>
    <t>671781832</t>
  </si>
  <si>
    <t>34571534</t>
  </si>
  <si>
    <t>krabice odbočná z polystyrénu D 9025/CR 88x88x53mm 4xEST 13,5 5 pólová svorkovnice 2,5mm2</t>
  </si>
  <si>
    <t>-1227081711</t>
  </si>
  <si>
    <t>741122016</t>
  </si>
  <si>
    <t>Montáž kabelů měděných bez ukončení uložených pod omítku plných kulatých (CYKY), počtu a průřezu žil 3x2,5 až 6 mm2</t>
  </si>
  <si>
    <t>1675624278</t>
  </si>
  <si>
    <t>20 "světelný okruh a napojení do rozváděče</t>
  </si>
  <si>
    <t>34111036</t>
  </si>
  <si>
    <t>kabel silový s Cu jádrem 1 kV 3x2,5mm2</t>
  </si>
  <si>
    <t>-1331750033</t>
  </si>
  <si>
    <t>20*1,2 'Přepočtené koeficientem množství</t>
  </si>
  <si>
    <t>741122033</t>
  </si>
  <si>
    <t>Montáž kabelů měděných bez ukončení uložených pod omítku plných kulatých (CYKY), počtu a průřezu žil 5x10mm2</t>
  </si>
  <si>
    <t>-635696081</t>
  </si>
  <si>
    <t>22 "areálová přípojka silnoproudu</t>
  </si>
  <si>
    <t>711040</t>
  </si>
  <si>
    <t>CYKY-J 5x10 RE</t>
  </si>
  <si>
    <t>km</t>
  </si>
  <si>
    <t>1437453406</t>
  </si>
  <si>
    <t>22*0,00105 'Přepočtené koeficientem množství</t>
  </si>
  <si>
    <t>741310001</t>
  </si>
  <si>
    <t>Montáž spínačů jedno nebo dvoupólových nástěnných se zapojením vodičů, pro prostředí normální vypínačů, řazení 1-jednopólových</t>
  </si>
  <si>
    <t>661872297</t>
  </si>
  <si>
    <t>34535802</t>
  </si>
  <si>
    <t>ovladač zapínací tlačítkový s orientační doutnavkou velkoplošný 10A 3553-93280</t>
  </si>
  <si>
    <t>36153591</t>
  </si>
  <si>
    <t>741313051</t>
  </si>
  <si>
    <t>Montáž zásuvek domovních se zapojením vodičů šroubové připojení nástěnných do 25 A, provedení 3P + PE</t>
  </si>
  <si>
    <t>1636076801</t>
  </si>
  <si>
    <t>35811077</t>
  </si>
  <si>
    <t>zásuvka nepropustná nástěnná 16A 220 V 3pólová</t>
  </si>
  <si>
    <t>946940306</t>
  </si>
  <si>
    <t>741810001</t>
  </si>
  <si>
    <t>Zkoušky a prohlídky elektrických rozvodů a zařízení celková prohlídka a vyhotovení revizní zprávy pro objem montážních prací do 100 tis. Kč</t>
  </si>
  <si>
    <t>-1913618007</t>
  </si>
  <si>
    <t xml:space="preserve">Poznámka k souboru cen:_x000d_
1. Ceny -0001 až -0011 jsou určeny pro objem montážních prací včetně všech nákladů._x000d_
</t>
  </si>
  <si>
    <t>998741101</t>
  </si>
  <si>
    <t>Přesun hmot pro silnoproud stanovený z hmotnosti přesunovaného materiálu vodorovná dopravní vzdálenost do 50 m v objektech výšky do 6 m</t>
  </si>
  <si>
    <t>-335324384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</si>
  <si>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</si>
  <si>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OST</t>
  </si>
  <si>
    <t>Ostatní</t>
  </si>
  <si>
    <t>OST-001</t>
  </si>
  <si>
    <t>Stavební přípomoce</t>
  </si>
  <si>
    <t>hod</t>
  </si>
  <si>
    <t>512</t>
  </si>
  <si>
    <t>526013896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</si>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</sst>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name val="Trebuchet MS"/>
      <family val="0"/>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6">
    <fill>
      <patternFill patternType="none"/>
    </fill>
    <fill>
      <patternFill patternType="gray125"/>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right style="thin">
        <color rgb="FF000000"/>
      </right>
      <top style="hair">
        <color rgb="FF969696"/>
      </top>
    </border>
    <border>
      <right style="thin">
        <color rgb="FF000000"/>
      </right>
      <top style="hair">
        <color rgb="FF000000"/>
      </top>
      <bottom style="hair">
        <color rgb="FF000000"/>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5" fillId="0" borderId="0" applyNumberFormat="0" applyFill="0" applyBorder="0" applyAlignment="0" applyProtection="0"/>
  </cellStyleXfs>
  <cellXfs count="369">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protection locked="0"/>
    </xf>
    <xf numFmtId="0" fontId="12" fillId="2" borderId="0" xfId="0" applyFont="1" applyFill="1" applyAlignment="1" applyProtection="1">
      <alignment horizontal="left" vertical="center"/>
    </xf>
    <xf numFmtId="0" fontId="13" fillId="2" borderId="0" xfId="0" applyFont="1" applyFill="1" applyAlignment="1" applyProtection="1">
      <alignment vertical="center"/>
    </xf>
    <xf numFmtId="0" fontId="14" fillId="2" borderId="0" xfId="0" applyFont="1" applyFill="1" applyAlignment="1" applyProtection="1">
      <alignment horizontal="left" vertical="center"/>
    </xf>
    <xf numFmtId="0" fontId="15" fillId="2" borderId="0" xfId="1" applyFont="1" applyFill="1" applyAlignment="1" applyProtection="1">
      <alignment vertical="center"/>
    </xf>
    <xf numFmtId="0" fontId="45" fillId="2" borderId="0" xfId="1" applyFill="1"/>
    <xf numFmtId="0" fontId="0" fillId="2" borderId="0" xfId="0" applyFill="1"/>
    <xf numFmtId="0" fontId="12" fillId="2"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6" fillId="0" borderId="0" xfId="0" applyFont="1" applyBorder="1" applyAlignment="1" applyProtection="1">
      <alignment horizontal="left" vertical="center"/>
    </xf>
    <xf numFmtId="0" fontId="0" fillId="0" borderId="6" xfId="0" applyBorder="1" applyProtection="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0" fillId="0" borderId="0" xfId="0" applyFont="1" applyAlignment="1">
      <alignment horizontal="left" vertical="top" wrapText="1"/>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20" fillId="0" borderId="0" xfId="0" applyFont="1" applyAlignment="1">
      <alignment horizontal="left" vertical="center"/>
    </xf>
    <xf numFmtId="0" fontId="19" fillId="0" borderId="0" xfId="0" applyFont="1" applyBorder="1" applyAlignment="1" applyProtection="1">
      <alignment horizontal="left" vertical="center"/>
    </xf>
    <xf numFmtId="0" fontId="2" fillId="3" borderId="0"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1" fillId="0" borderId="8" xfId="0" applyFont="1" applyBorder="1" applyAlignment="1" applyProtection="1">
      <alignment horizontal="left" vertical="center"/>
    </xf>
    <xf numFmtId="0" fontId="0" fillId="0" borderId="8" xfId="0" applyFont="1" applyBorder="1" applyAlignment="1" applyProtection="1">
      <alignment vertical="center"/>
    </xf>
    <xf numFmtId="4" fontId="21" fillId="0" borderId="8"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horizontal="center" vertical="center"/>
    </xf>
    <xf numFmtId="4" fontId="20" fillId="0" borderId="0" xfId="0" applyNumberFormat="1" applyFont="1" applyBorder="1" applyAlignment="1" applyProtection="1">
      <alignment vertical="center"/>
    </xf>
    <xf numFmtId="0" fontId="1" fillId="0" borderId="6" xfId="0" applyFont="1" applyBorder="1" applyAlignment="1" applyProtection="1">
      <alignment vertical="center"/>
    </xf>
    <xf numFmtId="0" fontId="0" fillId="4" borderId="0" xfId="0" applyFont="1" applyFill="1" applyBorder="1" applyAlignment="1" applyProtection="1">
      <alignment vertical="center"/>
    </xf>
    <xf numFmtId="0" fontId="3" fillId="4" borderId="9" xfId="0" applyFont="1" applyFill="1" applyBorder="1" applyAlignment="1" applyProtection="1">
      <alignment horizontal="left" vertical="center"/>
    </xf>
    <xf numFmtId="0" fontId="0"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3" fillId="4" borderId="10" xfId="0" applyFont="1" applyFill="1" applyBorder="1" applyAlignment="1" applyProtection="1">
      <alignment horizontal="left" vertical="center"/>
    </xf>
    <xf numFmtId="4" fontId="3" fillId="4" borderId="10" xfId="0" applyNumberFormat="1" applyFont="1" applyFill="1" applyBorder="1" applyAlignment="1" applyProtection="1">
      <alignment vertical="center"/>
    </xf>
    <xf numFmtId="0" fontId="0" fillId="4" borderId="11" xfId="0" applyFont="1" applyFill="1" applyBorder="1" applyAlignment="1" applyProtection="1">
      <alignment vertical="center"/>
    </xf>
    <xf numFmtId="0" fontId="0" fillId="4"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6"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9"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5" xfId="0" applyFont="1" applyBorder="1" applyAlignment="1">
      <alignment vertical="center"/>
    </xf>
    <xf numFmtId="0" fontId="22" fillId="0" borderId="0" xfId="0" applyFont="1" applyAlignment="1" applyProtection="1">
      <alignment vertical="center"/>
    </xf>
    <xf numFmtId="165" fontId="2" fillId="0" borderId="0" xfId="0" applyNumberFormat="1" applyFont="1" applyAlignment="1" applyProtection="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0" fillId="0" borderId="0" xfId="0" applyFont="1" applyBorder="1" applyAlignment="1">
      <alignment vertical="center"/>
    </xf>
    <xf numFmtId="0" fontId="0" fillId="0" borderId="19" xfId="0" applyFont="1" applyBorder="1" applyAlignment="1">
      <alignment vertical="center"/>
    </xf>
    <xf numFmtId="0" fontId="1" fillId="0" borderId="18" xfId="0" applyFont="1" applyBorder="1" applyAlignment="1" applyProtection="1">
      <alignment horizontal="left" vertical="center"/>
    </xf>
    <xf numFmtId="0" fontId="0" fillId="0" borderId="19" xfId="0" applyFont="1" applyBorder="1" applyAlignment="1" applyProtection="1">
      <alignment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0" fontId="2" fillId="5" borderId="10" xfId="0" applyFont="1" applyFill="1" applyBorder="1" applyAlignment="1" applyProtection="1">
      <alignment horizontal="center" vertical="center"/>
    </xf>
    <xf numFmtId="0" fontId="2" fillId="5" borderId="10" xfId="0" applyFont="1" applyFill="1" applyBorder="1" applyAlignment="1" applyProtection="1">
      <alignment horizontal="right" vertical="center"/>
    </xf>
    <xf numFmtId="0" fontId="2" fillId="5" borderId="11" xfId="0" applyFont="1" applyFill="1" applyBorder="1" applyAlignment="1" applyProtection="1">
      <alignment horizontal="center"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3" fillId="0" borderId="0" xfId="0" applyFont="1" applyAlignment="1" applyProtection="1">
      <alignment horizontal="center" vertical="center"/>
    </xf>
    <xf numFmtId="4" fontId="23" fillId="0" borderId="18" xfId="0" applyNumberFormat="1" applyFont="1" applyBorder="1" applyAlignment="1" applyProtection="1">
      <alignment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4" fontId="23" fillId="0" borderId="19" xfId="0" applyNumberFormat="1" applyFont="1" applyBorder="1" applyAlignment="1" applyProtection="1">
      <alignment vertical="center"/>
    </xf>
    <xf numFmtId="0" fontId="3"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4" fontId="30" fillId="0" borderId="23" xfId="0" applyNumberFormat="1" applyFont="1" applyBorder="1" applyAlignment="1" applyProtection="1">
      <alignment vertical="center"/>
    </xf>
    <xf numFmtId="4" fontId="30" fillId="0" borderId="24" xfId="0" applyNumberFormat="1" applyFont="1" applyBorder="1" applyAlignment="1" applyProtection="1">
      <alignment vertical="center"/>
    </xf>
    <xf numFmtId="166" fontId="30" fillId="0" borderId="24" xfId="0" applyNumberFormat="1" applyFont="1" applyBorder="1" applyAlignment="1" applyProtection="1">
      <alignment vertical="center"/>
    </xf>
    <xf numFmtId="4" fontId="30" fillId="0" borderId="25" xfId="0" applyNumberFormat="1" applyFont="1" applyBorder="1" applyAlignment="1" applyProtection="1">
      <alignment vertical="center"/>
    </xf>
    <xf numFmtId="0" fontId="0" fillId="0" borderId="0" xfId="0" applyProtection="1">
      <protection locked="0"/>
    </xf>
    <xf numFmtId="0" fontId="13" fillId="2" borderId="0" xfId="0" applyFont="1" applyFill="1" applyAlignment="1">
      <alignment vertical="center"/>
    </xf>
    <xf numFmtId="0" fontId="14" fillId="2" borderId="0" xfId="0" applyFont="1" applyFill="1" applyAlignment="1">
      <alignment horizontal="left" vertical="center"/>
    </xf>
    <xf numFmtId="0" fontId="31" fillId="2" borderId="0" xfId="1" applyFont="1" applyFill="1" applyAlignment="1">
      <alignment vertical="center"/>
    </xf>
    <xf numFmtId="0" fontId="13"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19" fillId="0" borderId="0" xfId="0" applyFont="1" applyBorder="1" applyAlignment="1" applyProtection="1">
      <alignment horizontal="left" vertical="center" wrapText="1"/>
    </xf>
    <xf numFmtId="0" fontId="0"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xf>
    <xf numFmtId="0" fontId="19"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1" fillId="0" borderId="0" xfId="0" applyFont="1" applyBorder="1" applyAlignment="1" applyProtection="1">
      <alignment horizontal="left" vertical="center"/>
    </xf>
    <xf numFmtId="4" fontId="24"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right" vertical="center"/>
    </xf>
    <xf numFmtId="0" fontId="3" fillId="5" borderId="10" xfId="0" applyFont="1" applyFill="1" applyBorder="1" applyAlignment="1" applyProtection="1">
      <alignment horizontal="center" vertical="center"/>
    </xf>
    <xf numFmtId="0" fontId="0" fillId="5" borderId="10" xfId="0" applyFont="1" applyFill="1" applyBorder="1" applyAlignment="1" applyProtection="1">
      <alignment vertical="center"/>
      <protection locked="0"/>
    </xf>
    <xf numFmtId="4" fontId="3" fillId="5" borderId="10" xfId="0" applyNumberFormat="1" applyFont="1" applyFill="1" applyBorder="1" applyAlignment="1" applyProtection="1">
      <alignment vertical="center"/>
    </xf>
    <xf numFmtId="0" fontId="0" fillId="5"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0" fillId="0" borderId="0" xfId="0" applyFont="1" applyBorder="1" applyAlignment="1" applyProtection="1">
      <alignment horizontal="left" vertical="center"/>
    </xf>
    <xf numFmtId="0" fontId="2" fillId="5" borderId="0" xfId="0" applyFont="1" applyFill="1" applyBorder="1" applyAlignment="1" applyProtection="1">
      <alignment horizontal="left" vertical="center"/>
    </xf>
    <xf numFmtId="0" fontId="0" fillId="5" borderId="0" xfId="0" applyFont="1" applyFill="1" applyBorder="1" applyAlignment="1" applyProtection="1">
      <alignment vertical="center"/>
      <protection locked="0"/>
    </xf>
    <xf numFmtId="0" fontId="2" fillId="5" borderId="0" xfId="0" applyFont="1" applyFill="1" applyBorder="1" applyAlignment="1" applyProtection="1">
      <alignment horizontal="right" vertical="center"/>
    </xf>
    <xf numFmtId="0" fontId="0" fillId="5" borderId="6" xfId="0" applyFont="1" applyFill="1" applyBorder="1" applyAlignment="1" applyProtection="1">
      <alignment vertical="center"/>
    </xf>
    <xf numFmtId="0" fontId="32"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19" fillId="0" borderId="0" xfId="0" applyFont="1" applyAlignment="1" applyProtection="1">
      <alignment horizontal="left" vertical="center" wrapText="1"/>
    </xf>
    <xf numFmtId="0" fontId="2" fillId="0" borderId="0" xfId="0" applyFont="1" applyAlignment="1" applyProtection="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4" fillId="0" borderId="0" xfId="0" applyNumberFormat="1" applyFont="1" applyAlignment="1" applyProtection="1"/>
    <xf numFmtId="166" fontId="33" fillId="0" borderId="16" xfId="0" applyNumberFormat="1" applyFont="1" applyBorder="1" applyAlignment="1" applyProtection="1"/>
    <xf numFmtId="166" fontId="33" fillId="0" borderId="17" xfId="0" applyNumberFormat="1" applyFont="1" applyBorder="1" applyAlignment="1" applyProtection="1"/>
    <xf numFmtId="4" fontId="34"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3"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3"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0" fillId="0" borderId="18"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6" fillId="0" borderId="0" xfId="0" applyFont="1" applyAlignment="1" applyProtection="1">
      <alignment vertical="top" wrapText="1"/>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37" fillId="0" borderId="28" xfId="0" applyFont="1" applyBorder="1" applyAlignment="1" applyProtection="1">
      <alignment horizontal="center" vertical="center"/>
    </xf>
    <xf numFmtId="49" fontId="37" fillId="0" borderId="28" xfId="0" applyNumberFormat="1" applyFont="1" applyBorder="1" applyAlignment="1" applyProtection="1">
      <alignment horizontal="left" vertical="center" wrapText="1"/>
    </xf>
    <xf numFmtId="0" fontId="37" fillId="0" borderId="28" xfId="0" applyFont="1" applyBorder="1" applyAlignment="1" applyProtection="1">
      <alignment horizontal="left" vertical="center" wrapText="1"/>
    </xf>
    <xf numFmtId="0" fontId="37" fillId="0" borderId="28" xfId="0" applyFont="1" applyBorder="1" applyAlignment="1" applyProtection="1">
      <alignment horizontal="center" vertical="center" wrapText="1"/>
    </xf>
    <xf numFmtId="167" fontId="37" fillId="0" borderId="28" xfId="0" applyNumberFormat="1" applyFont="1" applyBorder="1" applyAlignment="1" applyProtection="1">
      <alignment vertical="center"/>
    </xf>
    <xf numFmtId="4" fontId="37" fillId="3" borderId="28" xfId="0" applyNumberFormat="1" applyFont="1" applyFill="1" applyBorder="1" applyAlignment="1" applyProtection="1">
      <alignment vertical="center"/>
      <protection locked="0"/>
    </xf>
    <xf numFmtId="4" fontId="37" fillId="0" borderId="28" xfId="0" applyNumberFormat="1" applyFont="1" applyBorder="1" applyAlignment="1" applyProtection="1">
      <alignment vertical="center"/>
    </xf>
    <xf numFmtId="0" fontId="37" fillId="0" borderId="5" xfId="0" applyFont="1" applyBorder="1" applyAlignment="1">
      <alignment vertical="center"/>
    </xf>
    <xf numFmtId="0" fontId="37" fillId="3" borderId="28"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8" fillId="0" borderId="23" xfId="0" applyFont="1" applyBorder="1" applyAlignment="1" applyProtection="1">
      <alignment vertical="center"/>
    </xf>
    <xf numFmtId="0" fontId="8" fillId="0" borderId="24" xfId="0" applyFont="1" applyBorder="1" applyAlignment="1" applyProtection="1">
      <alignment vertical="center"/>
    </xf>
    <xf numFmtId="0" fontId="8" fillId="0" borderId="25" xfId="0" applyFont="1" applyBorder="1" applyAlignment="1" applyProtection="1">
      <alignment vertical="center"/>
    </xf>
    <xf numFmtId="0" fontId="1" fillId="0" borderId="24" xfId="0" applyFont="1" applyBorder="1" applyAlignment="1" applyProtection="1">
      <alignment horizontal="center"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lignment vertical="top"/>
      <protection locked="0"/>
    </xf>
    <xf numFmtId="0" fontId="38" fillId="0" borderId="29" xfId="0" applyFont="1" applyBorder="1" applyAlignment="1">
      <alignment vertical="center" wrapText="1"/>
      <protection locked="0"/>
    </xf>
    <xf numFmtId="0" fontId="38" fillId="0" borderId="30" xfId="0" applyFont="1" applyBorder="1" applyAlignment="1">
      <alignment vertical="center" wrapText="1"/>
      <protection locked="0"/>
    </xf>
    <xf numFmtId="0" fontId="38" fillId="0" borderId="31" xfId="0" applyFont="1" applyBorder="1" applyAlignment="1">
      <alignment vertical="center" wrapText="1"/>
      <protection locked="0"/>
    </xf>
    <xf numFmtId="0" fontId="38" fillId="0" borderId="32" xfId="0" applyFont="1" applyBorder="1" applyAlignment="1">
      <alignment horizontal="center" vertical="center" wrapText="1"/>
      <protection locked="0"/>
    </xf>
    <xf numFmtId="0" fontId="39" fillId="0" borderId="1" xfId="0" applyFont="1" applyBorder="1" applyAlignment="1">
      <alignment horizontal="center" vertical="center" wrapText="1"/>
      <protection locked="0"/>
    </xf>
    <xf numFmtId="0" fontId="38" fillId="0" borderId="33" xfId="0" applyFont="1" applyBorder="1" applyAlignment="1">
      <alignment horizontal="center" vertical="center" wrapText="1"/>
      <protection locked="0"/>
    </xf>
    <xf numFmtId="0" fontId="38" fillId="0" borderId="32" xfId="0" applyFont="1" applyBorder="1" applyAlignment="1">
      <alignment vertical="center" wrapText="1"/>
      <protection locked="0"/>
    </xf>
    <xf numFmtId="0" fontId="40" fillId="0" borderId="34" xfId="0" applyFont="1" applyBorder="1" applyAlignment="1">
      <alignment horizontal="left" wrapText="1"/>
      <protection locked="0"/>
    </xf>
    <xf numFmtId="0" fontId="38" fillId="0" borderId="33" xfId="0" applyFont="1" applyBorder="1" applyAlignment="1">
      <alignment vertical="center" wrapText="1"/>
      <protection locked="0"/>
    </xf>
    <xf numFmtId="0" fontId="40" fillId="0" borderId="1" xfId="0" applyFont="1" applyBorder="1" applyAlignment="1">
      <alignment horizontal="left" vertical="center" wrapText="1"/>
      <protection locked="0"/>
    </xf>
    <xf numFmtId="0" fontId="41" fillId="0" borderId="1" xfId="0" applyFont="1" applyBorder="1" applyAlignment="1">
      <alignment horizontal="left" vertical="center" wrapText="1"/>
      <protection locked="0"/>
    </xf>
    <xf numFmtId="0" fontId="41" fillId="0" borderId="32" xfId="0" applyFont="1" applyBorder="1" applyAlignment="1">
      <alignment vertical="center" wrapText="1"/>
      <protection locked="0"/>
    </xf>
    <xf numFmtId="0" fontId="41" fillId="0" borderId="1" xfId="0" applyFont="1" applyBorder="1" applyAlignment="1">
      <alignment vertical="center" wrapText="1"/>
      <protection locked="0"/>
    </xf>
    <xf numFmtId="0" fontId="41" fillId="0" borderId="1" xfId="0" applyFont="1" applyBorder="1" applyAlignment="1">
      <alignment vertical="center"/>
      <protection locked="0"/>
    </xf>
    <xf numFmtId="0" fontId="41" fillId="0" borderId="1" xfId="0" applyFont="1" applyBorder="1" applyAlignment="1">
      <alignment horizontal="left" vertical="center"/>
      <protection locked="0"/>
    </xf>
    <xf numFmtId="49" fontId="41" fillId="0" borderId="1" xfId="0" applyNumberFormat="1" applyFont="1" applyBorder="1" applyAlignment="1">
      <alignment horizontal="left" vertical="center" wrapText="1"/>
      <protection locked="0"/>
    </xf>
    <xf numFmtId="49" fontId="41" fillId="0" borderId="1" xfId="0" applyNumberFormat="1" applyFont="1" applyBorder="1" applyAlignment="1">
      <alignment vertical="center" wrapText="1"/>
      <protection locked="0"/>
    </xf>
    <xf numFmtId="0" fontId="38" fillId="0" borderId="35" xfId="0" applyFont="1" applyBorder="1" applyAlignment="1">
      <alignment vertical="center" wrapText="1"/>
      <protection locked="0"/>
    </xf>
    <xf numFmtId="0" fontId="42" fillId="0" borderId="34" xfId="0" applyFont="1" applyBorder="1" applyAlignment="1">
      <alignment vertical="center" wrapText="1"/>
      <protection locked="0"/>
    </xf>
    <xf numFmtId="0" fontId="38" fillId="0" borderId="36" xfId="0" applyFont="1" applyBorder="1" applyAlignment="1">
      <alignment vertical="center" wrapText="1"/>
      <protection locked="0"/>
    </xf>
    <xf numFmtId="0" fontId="38" fillId="0" borderId="1" xfId="0" applyFont="1" applyBorder="1" applyAlignment="1">
      <alignment vertical="top"/>
      <protection locked="0"/>
    </xf>
    <xf numFmtId="0" fontId="38" fillId="0" borderId="0" xfId="0" applyFont="1" applyAlignment="1">
      <alignment vertical="top"/>
      <protection locked="0"/>
    </xf>
    <xf numFmtId="0" fontId="38" fillId="0" borderId="29" xfId="0" applyFont="1" applyBorder="1" applyAlignment="1">
      <alignment horizontal="left" vertical="center"/>
      <protection locked="0"/>
    </xf>
    <xf numFmtId="0" fontId="38" fillId="0" borderId="30" xfId="0" applyFont="1" applyBorder="1" applyAlignment="1">
      <alignment horizontal="left" vertical="center"/>
      <protection locked="0"/>
    </xf>
    <xf numFmtId="0" fontId="38" fillId="0" borderId="31" xfId="0" applyFont="1" applyBorder="1" applyAlignment="1">
      <alignment horizontal="left" vertical="center"/>
      <protection locked="0"/>
    </xf>
    <xf numFmtId="0" fontId="38" fillId="0" borderId="32" xfId="0" applyFont="1" applyBorder="1" applyAlignment="1">
      <alignment horizontal="left" vertical="center"/>
      <protection locked="0"/>
    </xf>
    <xf numFmtId="0" fontId="39" fillId="0" borderId="1" xfId="0" applyFont="1" applyBorder="1" applyAlignment="1">
      <alignment horizontal="center" vertical="center"/>
      <protection locked="0"/>
    </xf>
    <xf numFmtId="0" fontId="38" fillId="0" borderId="33" xfId="0" applyFont="1" applyBorder="1" applyAlignment="1">
      <alignment horizontal="left" vertical="center"/>
      <protection locked="0"/>
    </xf>
    <xf numFmtId="0" fontId="40" fillId="0" borderId="1" xfId="0" applyFont="1" applyBorder="1" applyAlignment="1">
      <alignment horizontal="left" vertical="center"/>
      <protection locked="0"/>
    </xf>
    <xf numFmtId="0" fontId="43" fillId="0" borderId="0" xfId="0" applyFont="1" applyAlignment="1">
      <alignment horizontal="left" vertical="center"/>
      <protection locked="0"/>
    </xf>
    <xf numFmtId="0" fontId="40" fillId="0" borderId="34" xfId="0" applyFont="1" applyBorder="1" applyAlignment="1">
      <alignment horizontal="left" vertical="center"/>
      <protection locked="0"/>
    </xf>
    <xf numFmtId="0" fontId="40" fillId="0" borderId="34" xfId="0" applyFont="1" applyBorder="1" applyAlignment="1">
      <alignment horizontal="center" vertical="center"/>
      <protection locked="0"/>
    </xf>
    <xf numFmtId="0" fontId="43" fillId="0" borderId="34" xfId="0" applyFont="1" applyBorder="1" applyAlignment="1">
      <alignment horizontal="left" vertical="center"/>
      <protection locked="0"/>
    </xf>
    <xf numFmtId="0" fontId="44" fillId="0" borderId="1" xfId="0" applyFont="1" applyBorder="1" applyAlignment="1">
      <alignment horizontal="left" vertical="center"/>
      <protection locked="0"/>
    </xf>
    <xf numFmtId="0" fontId="41" fillId="0" borderId="0" xfId="0" applyFont="1" applyAlignment="1">
      <alignment horizontal="left" vertical="center"/>
      <protection locked="0"/>
    </xf>
    <xf numFmtId="0" fontId="41" fillId="0" borderId="1" xfId="0" applyFont="1" applyBorder="1" applyAlignment="1">
      <alignment horizontal="center" vertical="center"/>
      <protection locked="0"/>
    </xf>
    <xf numFmtId="0" fontId="41" fillId="0" borderId="32" xfId="0" applyFont="1" applyBorder="1" applyAlignment="1">
      <alignment horizontal="left" vertical="center"/>
      <protection locked="0"/>
    </xf>
    <xf numFmtId="0" fontId="41" fillId="0" borderId="1" xfId="0" applyFont="1" applyFill="1" applyBorder="1" applyAlignment="1">
      <alignment horizontal="left" vertical="center"/>
      <protection locked="0"/>
    </xf>
    <xf numFmtId="0" fontId="41" fillId="0" borderId="1" xfId="0" applyFont="1" applyFill="1" applyBorder="1" applyAlignment="1">
      <alignment horizontal="center" vertical="center"/>
      <protection locked="0"/>
    </xf>
    <xf numFmtId="0" fontId="38" fillId="0" borderId="35" xfId="0" applyFont="1" applyBorder="1" applyAlignment="1">
      <alignment horizontal="left" vertical="center"/>
      <protection locked="0"/>
    </xf>
    <xf numFmtId="0" fontId="42" fillId="0" borderId="34" xfId="0" applyFont="1" applyBorder="1" applyAlignment="1">
      <alignment horizontal="left" vertical="center"/>
      <protection locked="0"/>
    </xf>
    <xf numFmtId="0" fontId="38" fillId="0" borderId="36" xfId="0" applyFont="1" applyBorder="1" applyAlignment="1">
      <alignment horizontal="left" vertical="center"/>
      <protection locked="0"/>
    </xf>
    <xf numFmtId="0" fontId="38" fillId="0" borderId="1" xfId="0" applyFont="1" applyBorder="1" applyAlignment="1">
      <alignment horizontal="left" vertical="center"/>
      <protection locked="0"/>
    </xf>
    <xf numFmtId="0" fontId="42" fillId="0" borderId="1" xfId="0" applyFont="1" applyBorder="1" applyAlignment="1">
      <alignment horizontal="left" vertical="center"/>
      <protection locked="0"/>
    </xf>
    <xf numFmtId="0" fontId="43" fillId="0" borderId="1" xfId="0" applyFont="1" applyBorder="1" applyAlignment="1">
      <alignment horizontal="left" vertical="center"/>
      <protection locked="0"/>
    </xf>
    <xf numFmtId="0" fontId="41" fillId="0" borderId="34" xfId="0" applyFont="1" applyBorder="1" applyAlignment="1">
      <alignment horizontal="left" vertical="center"/>
      <protection locked="0"/>
    </xf>
    <xf numFmtId="0" fontId="38" fillId="0" borderId="1" xfId="0" applyFont="1" applyBorder="1" applyAlignment="1">
      <alignment horizontal="left" vertical="center" wrapText="1"/>
      <protection locked="0"/>
    </xf>
    <xf numFmtId="0" fontId="41" fillId="0" borderId="1" xfId="0" applyFont="1" applyBorder="1" applyAlignment="1">
      <alignment horizontal="center" vertical="center" wrapText="1"/>
      <protection locked="0"/>
    </xf>
    <xf numFmtId="0" fontId="38" fillId="0" borderId="29" xfId="0" applyFont="1" applyBorder="1" applyAlignment="1">
      <alignment horizontal="left" vertical="center" wrapText="1"/>
      <protection locked="0"/>
    </xf>
    <xf numFmtId="0" fontId="38" fillId="0" borderId="30" xfId="0" applyFont="1" applyBorder="1" applyAlignment="1">
      <alignment horizontal="left" vertical="center" wrapText="1"/>
      <protection locked="0"/>
    </xf>
    <xf numFmtId="0" fontId="38" fillId="0" borderId="31" xfId="0" applyFont="1" applyBorder="1" applyAlignment="1">
      <alignment horizontal="left" vertical="center" wrapText="1"/>
      <protection locked="0"/>
    </xf>
    <xf numFmtId="0" fontId="38" fillId="0" borderId="32" xfId="0" applyFont="1" applyBorder="1" applyAlignment="1">
      <alignment horizontal="left" vertical="center" wrapText="1"/>
      <protection locked="0"/>
    </xf>
    <xf numFmtId="0" fontId="38" fillId="0" borderId="33" xfId="0" applyFont="1" applyBorder="1" applyAlignment="1">
      <alignment horizontal="left" vertical="center" wrapText="1"/>
      <protection locked="0"/>
    </xf>
    <xf numFmtId="0" fontId="43" fillId="0" borderId="32" xfId="0" applyFont="1" applyBorder="1" applyAlignment="1">
      <alignment horizontal="left" vertical="center" wrapText="1"/>
      <protection locked="0"/>
    </xf>
    <xf numFmtId="0" fontId="43" fillId="0" borderId="33" xfId="0" applyFont="1" applyBorder="1" applyAlignment="1">
      <alignment horizontal="left" vertical="center" wrapText="1"/>
      <protection locked="0"/>
    </xf>
    <xf numFmtId="0" fontId="41" fillId="0" borderId="32" xfId="0" applyFont="1" applyBorder="1" applyAlignment="1">
      <alignment horizontal="left" vertical="center" wrapText="1"/>
      <protection locked="0"/>
    </xf>
    <xf numFmtId="0" fontId="41" fillId="0" borderId="33" xfId="0" applyFont="1" applyBorder="1" applyAlignment="1">
      <alignment horizontal="left" vertical="center" wrapText="1"/>
      <protection locked="0"/>
    </xf>
    <xf numFmtId="0" fontId="41" fillId="0" borderId="33" xfId="0" applyFont="1" applyBorder="1" applyAlignment="1">
      <alignment horizontal="left" vertical="center"/>
      <protection locked="0"/>
    </xf>
    <xf numFmtId="0" fontId="41" fillId="0" borderId="35" xfId="0" applyFont="1" applyBorder="1" applyAlignment="1">
      <alignment horizontal="left" vertical="center" wrapText="1"/>
      <protection locked="0"/>
    </xf>
    <xf numFmtId="0" fontId="41" fillId="0" borderId="34" xfId="0" applyFont="1" applyBorder="1" applyAlignment="1">
      <alignment horizontal="left" vertical="center" wrapText="1"/>
      <protection locked="0"/>
    </xf>
    <xf numFmtId="0" fontId="41" fillId="0" borderId="36" xfId="0" applyFont="1" applyBorder="1" applyAlignment="1">
      <alignment horizontal="left" vertical="center" wrapText="1"/>
      <protection locked="0"/>
    </xf>
    <xf numFmtId="0" fontId="41" fillId="0" borderId="1" xfId="0" applyFont="1" applyBorder="1" applyAlignment="1">
      <alignment horizontal="left" vertical="top"/>
      <protection locked="0"/>
    </xf>
    <xf numFmtId="0" fontId="41" fillId="0" borderId="1" xfId="0" applyFont="1" applyBorder="1" applyAlignment="1">
      <alignment horizontal="center" vertical="top"/>
      <protection locked="0"/>
    </xf>
    <xf numFmtId="0" fontId="41" fillId="0" borderId="35" xfId="0" applyFont="1" applyBorder="1" applyAlignment="1">
      <alignment horizontal="left" vertical="center"/>
      <protection locked="0"/>
    </xf>
    <xf numFmtId="0" fontId="41" fillId="0" borderId="36" xfId="0" applyFont="1" applyBorder="1" applyAlignment="1">
      <alignment horizontal="left" vertical="center"/>
      <protection locked="0"/>
    </xf>
    <xf numFmtId="0" fontId="43" fillId="0" borderId="0" xfId="0" applyFont="1" applyAlignment="1">
      <alignment vertical="center"/>
      <protection locked="0"/>
    </xf>
    <xf numFmtId="0" fontId="40" fillId="0" borderId="1" xfId="0" applyFont="1" applyBorder="1" applyAlignment="1">
      <alignment vertical="center"/>
      <protection locked="0"/>
    </xf>
    <xf numFmtId="0" fontId="43" fillId="0" borderId="34" xfId="0" applyFont="1" applyBorder="1" applyAlignment="1">
      <alignment vertical="center"/>
      <protection locked="0"/>
    </xf>
    <xf numFmtId="0" fontId="40" fillId="0" borderId="34" xfId="0" applyFont="1" applyBorder="1" applyAlignment="1">
      <alignment vertical="center"/>
      <protection locked="0"/>
    </xf>
    <xf numFmtId="0" fontId="0" fillId="0" borderId="1" xfId="0" applyBorder="1" applyAlignment="1">
      <alignment vertical="top"/>
      <protection locked="0"/>
    </xf>
    <xf numFmtId="49" fontId="41" fillId="0" borderId="1" xfId="0" applyNumberFormat="1" applyFont="1" applyBorder="1" applyAlignment="1">
      <alignment horizontal="left" vertical="center"/>
      <protection locked="0"/>
    </xf>
    <xf numFmtId="0" fontId="0" fillId="0" borderId="34" xfId="0" applyBorder="1" applyAlignment="1">
      <alignment vertical="top"/>
      <protection locked="0"/>
    </xf>
    <xf numFmtId="0" fontId="40" fillId="0" borderId="34" xfId="0" applyFont="1" applyBorder="1" applyAlignment="1">
      <alignment horizontal="left"/>
      <protection locked="0"/>
    </xf>
    <xf numFmtId="0" fontId="43" fillId="0" borderId="34" xfId="0" applyFont="1" applyBorder="1" applyAlignment="1">
      <protection locked="0"/>
    </xf>
    <xf numFmtId="0" fontId="38" fillId="0" borderId="32" xfId="0" applyFont="1" applyBorder="1" applyAlignment="1">
      <alignment vertical="top"/>
      <protection locked="0"/>
    </xf>
    <xf numFmtId="0" fontId="38" fillId="0" borderId="33" xfId="0" applyFont="1" applyBorder="1" applyAlignment="1">
      <alignment vertical="top"/>
      <protection locked="0"/>
    </xf>
    <xf numFmtId="0" fontId="38" fillId="0" borderId="1" xfId="0" applyFont="1" applyBorder="1" applyAlignment="1">
      <alignment horizontal="center" vertical="center"/>
      <protection locked="0"/>
    </xf>
    <xf numFmtId="0" fontId="38" fillId="0" borderId="1" xfId="0" applyFont="1" applyBorder="1" applyAlignment="1">
      <alignment horizontal="left" vertical="top"/>
      <protection locked="0"/>
    </xf>
    <xf numFmtId="0" fontId="38" fillId="0" borderId="35" xfId="0" applyFont="1" applyBorder="1" applyAlignment="1">
      <alignment vertical="top"/>
      <protection locked="0"/>
    </xf>
    <xf numFmtId="0" fontId="38" fillId="0" borderId="34" xfId="0" applyFont="1" applyBorder="1" applyAlignment="1">
      <alignment vertical="top"/>
      <protection locked="0"/>
    </xf>
    <xf numFmtId="0" fontId="38" fillId="0" borderId="36" xfId="0" applyFont="1" applyBorder="1" applyAlignment="1">
      <alignment vertical="top"/>
      <protection locked="0"/>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pane activePane="bottomLeft" state="frozen" topLeftCell="A2" ySplit="1"/>
    </sheetView>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1.67" hidden="1" customWidth="1"/>
    <col min="51" max="51" width="21.67" hidden="1" customWidth="1"/>
    <col min="52" max="52" width="21.67" hidden="1" customWidth="1"/>
    <col min="53" max="53" width="19.17" hidden="1" customWidth="1"/>
    <col min="54" max="54" width="25" hidden="1" customWidth="1"/>
    <col min="55" max="55" width="19.1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ht="21.36"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ht="36.96" customHeight="1">
      <c r="AR2"/>
      <c r="BS2" s="23" t="s">
        <v>8</v>
      </c>
      <c r="BT2" s="23" t="s">
        <v>9</v>
      </c>
    </row>
    <row r="3" ht="6.96"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ht="36.96"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ht="14.4" customHeight="1">
      <c r="B5" s="27"/>
      <c r="C5" s="28"/>
      <c r="D5" s="33" t="s">
        <v>15</v>
      </c>
      <c r="E5" s="28"/>
      <c r="F5" s="28"/>
      <c r="G5" s="28"/>
      <c r="H5" s="28"/>
      <c r="I5" s="28"/>
      <c r="J5" s="28"/>
      <c r="K5" s="34" t="s">
        <v>16</v>
      </c>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30"/>
      <c r="BE5" s="35" t="s">
        <v>17</v>
      </c>
      <c r="BS5" s="23" t="s">
        <v>8</v>
      </c>
    </row>
    <row r="6" ht="36.96" customHeight="1">
      <c r="B6" s="27"/>
      <c r="C6" s="28"/>
      <c r="D6" s="36" t="s">
        <v>18</v>
      </c>
      <c r="E6" s="28"/>
      <c r="F6" s="28"/>
      <c r="G6" s="28"/>
      <c r="H6" s="28"/>
      <c r="I6" s="28"/>
      <c r="J6" s="28"/>
      <c r="K6" s="37" t="s">
        <v>19</v>
      </c>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30"/>
      <c r="BE6" s="38"/>
      <c r="BS6" s="23" t="s">
        <v>8</v>
      </c>
    </row>
    <row r="7" ht="14.4" customHeight="1">
      <c r="B7" s="27"/>
      <c r="C7" s="28"/>
      <c r="D7" s="39"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9" t="s">
        <v>22</v>
      </c>
      <c r="AL7" s="28"/>
      <c r="AM7" s="28"/>
      <c r="AN7" s="34" t="s">
        <v>21</v>
      </c>
      <c r="AO7" s="28"/>
      <c r="AP7" s="28"/>
      <c r="AQ7" s="30"/>
      <c r="BE7" s="38"/>
      <c r="BS7" s="23" t="s">
        <v>8</v>
      </c>
    </row>
    <row r="8" ht="14.4" customHeight="1">
      <c r="B8" s="27"/>
      <c r="C8" s="28"/>
      <c r="D8" s="39" t="s">
        <v>23</v>
      </c>
      <c r="E8" s="28"/>
      <c r="F8" s="28"/>
      <c r="G8" s="28"/>
      <c r="H8" s="28"/>
      <c r="I8" s="28"/>
      <c r="J8" s="28"/>
      <c r="K8" s="34" t="s">
        <v>24</v>
      </c>
      <c r="L8" s="28"/>
      <c r="M8" s="28"/>
      <c r="N8" s="28"/>
      <c r="O8" s="28"/>
      <c r="P8" s="28"/>
      <c r="Q8" s="28"/>
      <c r="R8" s="28"/>
      <c r="S8" s="28"/>
      <c r="T8" s="28"/>
      <c r="U8" s="28"/>
      <c r="V8" s="28"/>
      <c r="W8" s="28"/>
      <c r="X8" s="28"/>
      <c r="Y8" s="28"/>
      <c r="Z8" s="28"/>
      <c r="AA8" s="28"/>
      <c r="AB8" s="28"/>
      <c r="AC8" s="28"/>
      <c r="AD8" s="28"/>
      <c r="AE8" s="28"/>
      <c r="AF8" s="28"/>
      <c r="AG8" s="28"/>
      <c r="AH8" s="28"/>
      <c r="AI8" s="28"/>
      <c r="AJ8" s="28"/>
      <c r="AK8" s="39" t="s">
        <v>25</v>
      </c>
      <c r="AL8" s="28"/>
      <c r="AM8" s="28"/>
      <c r="AN8" s="40" t="s">
        <v>26</v>
      </c>
      <c r="AO8" s="28"/>
      <c r="AP8" s="28"/>
      <c r="AQ8" s="30"/>
      <c r="BE8" s="38"/>
      <c r="BS8" s="23" t="s">
        <v>8</v>
      </c>
    </row>
    <row r="9" ht="14.4"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8"/>
      <c r="BS9" s="23" t="s">
        <v>8</v>
      </c>
    </row>
    <row r="10" ht="14.4" customHeight="1">
      <c r="B10" s="27"/>
      <c r="C10" s="28"/>
      <c r="D10" s="39" t="s">
        <v>27</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9" t="s">
        <v>28</v>
      </c>
      <c r="AL10" s="28"/>
      <c r="AM10" s="28"/>
      <c r="AN10" s="34" t="s">
        <v>21</v>
      </c>
      <c r="AO10" s="28"/>
      <c r="AP10" s="28"/>
      <c r="AQ10" s="30"/>
      <c r="BE10" s="38"/>
      <c r="BS10" s="23" t="s">
        <v>8</v>
      </c>
    </row>
    <row r="11" ht="18.48" customHeight="1">
      <c r="B11" s="27"/>
      <c r="C11" s="28"/>
      <c r="D11" s="28"/>
      <c r="E11" s="34" t="s">
        <v>29</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9" t="s">
        <v>30</v>
      </c>
      <c r="AL11" s="28"/>
      <c r="AM11" s="28"/>
      <c r="AN11" s="34" t="s">
        <v>21</v>
      </c>
      <c r="AO11" s="28"/>
      <c r="AP11" s="28"/>
      <c r="AQ11" s="30"/>
      <c r="BE11" s="38"/>
      <c r="BS11" s="23" t="s">
        <v>8</v>
      </c>
    </row>
    <row r="12" ht="6.96"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8"/>
      <c r="BS12" s="23" t="s">
        <v>8</v>
      </c>
    </row>
    <row r="13" ht="14.4" customHeight="1">
      <c r="B13" s="27"/>
      <c r="C13" s="28"/>
      <c r="D13" s="39" t="s">
        <v>31</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9" t="s">
        <v>28</v>
      </c>
      <c r="AL13" s="28"/>
      <c r="AM13" s="28"/>
      <c r="AN13" s="41" t="s">
        <v>32</v>
      </c>
      <c r="AO13" s="28"/>
      <c r="AP13" s="28"/>
      <c r="AQ13" s="30"/>
      <c r="BE13" s="38"/>
      <c r="BS13" s="23" t="s">
        <v>8</v>
      </c>
    </row>
    <row r="14">
      <c r="B14" s="27"/>
      <c r="C14" s="28"/>
      <c r="D14" s="28"/>
      <c r="E14" s="41" t="s">
        <v>32</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39" t="s">
        <v>30</v>
      </c>
      <c r="AL14" s="28"/>
      <c r="AM14" s="28"/>
      <c r="AN14" s="41" t="s">
        <v>32</v>
      </c>
      <c r="AO14" s="28"/>
      <c r="AP14" s="28"/>
      <c r="AQ14" s="30"/>
      <c r="BE14" s="38"/>
      <c r="BS14" s="23" t="s">
        <v>8</v>
      </c>
    </row>
    <row r="15" ht="6.96"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8"/>
      <c r="BS15" s="23" t="s">
        <v>33</v>
      </c>
    </row>
    <row r="16" ht="14.4" customHeight="1">
      <c r="B16" s="27"/>
      <c r="C16" s="28"/>
      <c r="D16" s="39" t="s">
        <v>34</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9" t="s">
        <v>28</v>
      </c>
      <c r="AL16" s="28"/>
      <c r="AM16" s="28"/>
      <c r="AN16" s="34" t="s">
        <v>21</v>
      </c>
      <c r="AO16" s="28"/>
      <c r="AP16" s="28"/>
      <c r="AQ16" s="30"/>
      <c r="BE16" s="38"/>
      <c r="BS16" s="23" t="s">
        <v>6</v>
      </c>
    </row>
    <row r="17" ht="18.48" customHeight="1">
      <c r="B17" s="27"/>
      <c r="C17" s="28"/>
      <c r="D17" s="28"/>
      <c r="E17" s="34" t="s">
        <v>35</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9" t="s">
        <v>30</v>
      </c>
      <c r="AL17" s="28"/>
      <c r="AM17" s="28"/>
      <c r="AN17" s="34" t="s">
        <v>21</v>
      </c>
      <c r="AO17" s="28"/>
      <c r="AP17" s="28"/>
      <c r="AQ17" s="30"/>
      <c r="BE17" s="38"/>
      <c r="BS17" s="23" t="s">
        <v>33</v>
      </c>
    </row>
    <row r="18" ht="6.96"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8"/>
      <c r="BS18" s="23" t="s">
        <v>8</v>
      </c>
    </row>
    <row r="19" ht="14.4" customHeight="1">
      <c r="B19" s="27"/>
      <c r="C19" s="28"/>
      <c r="D19" s="39" t="s">
        <v>36</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8"/>
      <c r="BS19" s="23" t="s">
        <v>8</v>
      </c>
    </row>
    <row r="20" ht="57" customHeight="1">
      <c r="B20" s="27"/>
      <c r="C20" s="28"/>
      <c r="D20" s="28"/>
      <c r="E20" s="43" t="s">
        <v>37</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28"/>
      <c r="AP20" s="28"/>
      <c r="AQ20" s="30"/>
      <c r="BE20" s="38"/>
      <c r="BS20" s="23" t="s">
        <v>6</v>
      </c>
    </row>
    <row r="21" ht="6.96"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8"/>
    </row>
    <row r="22" ht="6.96" customHeight="1">
      <c r="B22" s="27"/>
      <c r="C22" s="28"/>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28"/>
      <c r="AQ22" s="30"/>
      <c r="BE22" s="38"/>
    </row>
    <row r="23" s="1" customFormat="1" ht="25.92" customHeight="1">
      <c r="B23" s="45"/>
      <c r="C23" s="46"/>
      <c r="D23" s="47" t="s">
        <v>38</v>
      </c>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f>ROUND(AG51,2)</f>
        <v>0</v>
      </c>
      <c r="AL23" s="48"/>
      <c r="AM23" s="48"/>
      <c r="AN23" s="48"/>
      <c r="AO23" s="48"/>
      <c r="AP23" s="46"/>
      <c r="AQ23" s="50"/>
      <c r="BE23" s="38"/>
    </row>
    <row r="24" s="1" customFormat="1" ht="6.96" customHeight="1">
      <c r="B24" s="45"/>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50"/>
      <c r="BE24" s="38"/>
    </row>
    <row r="25" s="1" customFormat="1">
      <c r="B25" s="45"/>
      <c r="C25" s="46"/>
      <c r="D25" s="46"/>
      <c r="E25" s="46"/>
      <c r="F25" s="46"/>
      <c r="G25" s="46"/>
      <c r="H25" s="46"/>
      <c r="I25" s="46"/>
      <c r="J25" s="46"/>
      <c r="K25" s="46"/>
      <c r="L25" s="51" t="s">
        <v>39</v>
      </c>
      <c r="M25" s="51"/>
      <c r="N25" s="51"/>
      <c r="O25" s="51"/>
      <c r="P25" s="46"/>
      <c r="Q25" s="46"/>
      <c r="R25" s="46"/>
      <c r="S25" s="46"/>
      <c r="T25" s="46"/>
      <c r="U25" s="46"/>
      <c r="V25" s="46"/>
      <c r="W25" s="51" t="s">
        <v>40</v>
      </c>
      <c r="X25" s="51"/>
      <c r="Y25" s="51"/>
      <c r="Z25" s="51"/>
      <c r="AA25" s="51"/>
      <c r="AB25" s="51"/>
      <c r="AC25" s="51"/>
      <c r="AD25" s="51"/>
      <c r="AE25" s="51"/>
      <c r="AF25" s="46"/>
      <c r="AG25" s="46"/>
      <c r="AH25" s="46"/>
      <c r="AI25" s="46"/>
      <c r="AJ25" s="46"/>
      <c r="AK25" s="51" t="s">
        <v>41</v>
      </c>
      <c r="AL25" s="51"/>
      <c r="AM25" s="51"/>
      <c r="AN25" s="51"/>
      <c r="AO25" s="51"/>
      <c r="AP25" s="46"/>
      <c r="AQ25" s="50"/>
      <c r="BE25" s="38"/>
    </row>
    <row r="26" s="2" customFormat="1" ht="14.4" customHeight="1">
      <c r="B26" s="52"/>
      <c r="C26" s="53"/>
      <c r="D26" s="54" t="s">
        <v>42</v>
      </c>
      <c r="E26" s="53"/>
      <c r="F26" s="54" t="s">
        <v>43</v>
      </c>
      <c r="G26" s="53"/>
      <c r="H26" s="53"/>
      <c r="I26" s="53"/>
      <c r="J26" s="53"/>
      <c r="K26" s="53"/>
      <c r="L26" s="55">
        <v>0.20999999999999999</v>
      </c>
      <c r="M26" s="53"/>
      <c r="N26" s="53"/>
      <c r="O26" s="53"/>
      <c r="P26" s="53"/>
      <c r="Q26" s="53"/>
      <c r="R26" s="53"/>
      <c r="S26" s="53"/>
      <c r="T26" s="53"/>
      <c r="U26" s="53"/>
      <c r="V26" s="53"/>
      <c r="W26" s="56">
        <f>ROUND(AZ51,2)</f>
        <v>0</v>
      </c>
      <c r="X26" s="53"/>
      <c r="Y26" s="53"/>
      <c r="Z26" s="53"/>
      <c r="AA26" s="53"/>
      <c r="AB26" s="53"/>
      <c r="AC26" s="53"/>
      <c r="AD26" s="53"/>
      <c r="AE26" s="53"/>
      <c r="AF26" s="53"/>
      <c r="AG26" s="53"/>
      <c r="AH26" s="53"/>
      <c r="AI26" s="53"/>
      <c r="AJ26" s="53"/>
      <c r="AK26" s="56">
        <f>ROUND(AV51,2)</f>
        <v>0</v>
      </c>
      <c r="AL26" s="53"/>
      <c r="AM26" s="53"/>
      <c r="AN26" s="53"/>
      <c r="AO26" s="53"/>
      <c r="AP26" s="53"/>
      <c r="AQ26" s="57"/>
      <c r="BE26" s="38"/>
    </row>
    <row r="27" s="2" customFormat="1" ht="14.4" customHeight="1">
      <c r="B27" s="52"/>
      <c r="C27" s="53"/>
      <c r="D27" s="53"/>
      <c r="E27" s="53"/>
      <c r="F27" s="54" t="s">
        <v>44</v>
      </c>
      <c r="G27" s="53"/>
      <c r="H27" s="53"/>
      <c r="I27" s="53"/>
      <c r="J27" s="53"/>
      <c r="K27" s="53"/>
      <c r="L27" s="55">
        <v>0.14999999999999999</v>
      </c>
      <c r="M27" s="53"/>
      <c r="N27" s="53"/>
      <c r="O27" s="53"/>
      <c r="P27" s="53"/>
      <c r="Q27" s="53"/>
      <c r="R27" s="53"/>
      <c r="S27" s="53"/>
      <c r="T27" s="53"/>
      <c r="U27" s="53"/>
      <c r="V27" s="53"/>
      <c r="W27" s="56">
        <f>ROUND(BA51,2)</f>
        <v>0</v>
      </c>
      <c r="X27" s="53"/>
      <c r="Y27" s="53"/>
      <c r="Z27" s="53"/>
      <c r="AA27" s="53"/>
      <c r="AB27" s="53"/>
      <c r="AC27" s="53"/>
      <c r="AD27" s="53"/>
      <c r="AE27" s="53"/>
      <c r="AF27" s="53"/>
      <c r="AG27" s="53"/>
      <c r="AH27" s="53"/>
      <c r="AI27" s="53"/>
      <c r="AJ27" s="53"/>
      <c r="AK27" s="56">
        <f>ROUND(AW51,2)</f>
        <v>0</v>
      </c>
      <c r="AL27" s="53"/>
      <c r="AM27" s="53"/>
      <c r="AN27" s="53"/>
      <c r="AO27" s="53"/>
      <c r="AP27" s="53"/>
      <c r="AQ27" s="57"/>
      <c r="BE27" s="38"/>
    </row>
    <row r="28" hidden="1" s="2" customFormat="1" ht="14.4" customHeight="1">
      <c r="B28" s="52"/>
      <c r="C28" s="53"/>
      <c r="D28" s="53"/>
      <c r="E28" s="53"/>
      <c r="F28" s="54" t="s">
        <v>45</v>
      </c>
      <c r="G28" s="53"/>
      <c r="H28" s="53"/>
      <c r="I28" s="53"/>
      <c r="J28" s="53"/>
      <c r="K28" s="53"/>
      <c r="L28" s="55">
        <v>0.20999999999999999</v>
      </c>
      <c r="M28" s="53"/>
      <c r="N28" s="53"/>
      <c r="O28" s="53"/>
      <c r="P28" s="53"/>
      <c r="Q28" s="53"/>
      <c r="R28" s="53"/>
      <c r="S28" s="53"/>
      <c r="T28" s="53"/>
      <c r="U28" s="53"/>
      <c r="V28" s="53"/>
      <c r="W28" s="56">
        <f>ROUND(BB51,2)</f>
        <v>0</v>
      </c>
      <c r="X28" s="53"/>
      <c r="Y28" s="53"/>
      <c r="Z28" s="53"/>
      <c r="AA28" s="53"/>
      <c r="AB28" s="53"/>
      <c r="AC28" s="53"/>
      <c r="AD28" s="53"/>
      <c r="AE28" s="53"/>
      <c r="AF28" s="53"/>
      <c r="AG28" s="53"/>
      <c r="AH28" s="53"/>
      <c r="AI28" s="53"/>
      <c r="AJ28" s="53"/>
      <c r="AK28" s="56">
        <v>0</v>
      </c>
      <c r="AL28" s="53"/>
      <c r="AM28" s="53"/>
      <c r="AN28" s="53"/>
      <c r="AO28" s="53"/>
      <c r="AP28" s="53"/>
      <c r="AQ28" s="57"/>
      <c r="BE28" s="38"/>
    </row>
    <row r="29" hidden="1" s="2" customFormat="1" ht="14.4" customHeight="1">
      <c r="B29" s="52"/>
      <c r="C29" s="53"/>
      <c r="D29" s="53"/>
      <c r="E29" s="53"/>
      <c r="F29" s="54" t="s">
        <v>46</v>
      </c>
      <c r="G29" s="53"/>
      <c r="H29" s="53"/>
      <c r="I29" s="53"/>
      <c r="J29" s="53"/>
      <c r="K29" s="53"/>
      <c r="L29" s="55">
        <v>0.14999999999999999</v>
      </c>
      <c r="M29" s="53"/>
      <c r="N29" s="53"/>
      <c r="O29" s="53"/>
      <c r="P29" s="53"/>
      <c r="Q29" s="53"/>
      <c r="R29" s="53"/>
      <c r="S29" s="53"/>
      <c r="T29" s="53"/>
      <c r="U29" s="53"/>
      <c r="V29" s="53"/>
      <c r="W29" s="56">
        <f>ROUND(BC51,2)</f>
        <v>0</v>
      </c>
      <c r="X29" s="53"/>
      <c r="Y29" s="53"/>
      <c r="Z29" s="53"/>
      <c r="AA29" s="53"/>
      <c r="AB29" s="53"/>
      <c r="AC29" s="53"/>
      <c r="AD29" s="53"/>
      <c r="AE29" s="53"/>
      <c r="AF29" s="53"/>
      <c r="AG29" s="53"/>
      <c r="AH29" s="53"/>
      <c r="AI29" s="53"/>
      <c r="AJ29" s="53"/>
      <c r="AK29" s="56">
        <v>0</v>
      </c>
      <c r="AL29" s="53"/>
      <c r="AM29" s="53"/>
      <c r="AN29" s="53"/>
      <c r="AO29" s="53"/>
      <c r="AP29" s="53"/>
      <c r="AQ29" s="57"/>
      <c r="BE29" s="38"/>
    </row>
    <row r="30" hidden="1" s="2" customFormat="1" ht="14.4" customHeight="1">
      <c r="B30" s="52"/>
      <c r="C30" s="53"/>
      <c r="D30" s="53"/>
      <c r="E30" s="53"/>
      <c r="F30" s="54" t="s">
        <v>47</v>
      </c>
      <c r="G30" s="53"/>
      <c r="H30" s="53"/>
      <c r="I30" s="53"/>
      <c r="J30" s="53"/>
      <c r="K30" s="53"/>
      <c r="L30" s="55">
        <v>0</v>
      </c>
      <c r="M30" s="53"/>
      <c r="N30" s="53"/>
      <c r="O30" s="53"/>
      <c r="P30" s="53"/>
      <c r="Q30" s="53"/>
      <c r="R30" s="53"/>
      <c r="S30" s="53"/>
      <c r="T30" s="53"/>
      <c r="U30" s="53"/>
      <c r="V30" s="53"/>
      <c r="W30" s="56">
        <f>ROUND(BD51,2)</f>
        <v>0</v>
      </c>
      <c r="X30" s="53"/>
      <c r="Y30" s="53"/>
      <c r="Z30" s="53"/>
      <c r="AA30" s="53"/>
      <c r="AB30" s="53"/>
      <c r="AC30" s="53"/>
      <c r="AD30" s="53"/>
      <c r="AE30" s="53"/>
      <c r="AF30" s="53"/>
      <c r="AG30" s="53"/>
      <c r="AH30" s="53"/>
      <c r="AI30" s="53"/>
      <c r="AJ30" s="53"/>
      <c r="AK30" s="56">
        <v>0</v>
      </c>
      <c r="AL30" s="53"/>
      <c r="AM30" s="53"/>
      <c r="AN30" s="53"/>
      <c r="AO30" s="53"/>
      <c r="AP30" s="53"/>
      <c r="AQ30" s="57"/>
      <c r="BE30" s="38"/>
    </row>
    <row r="31" s="1" customFormat="1" ht="6.96" customHeight="1">
      <c r="B31" s="45"/>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50"/>
      <c r="BE31" s="38"/>
    </row>
    <row r="32" s="1" customFormat="1" ht="25.92" customHeight="1">
      <c r="B32" s="45"/>
      <c r="C32" s="58"/>
      <c r="D32" s="59" t="s">
        <v>48</v>
      </c>
      <c r="E32" s="60"/>
      <c r="F32" s="60"/>
      <c r="G32" s="60"/>
      <c r="H32" s="60"/>
      <c r="I32" s="60"/>
      <c r="J32" s="60"/>
      <c r="K32" s="60"/>
      <c r="L32" s="60"/>
      <c r="M32" s="60"/>
      <c r="N32" s="60"/>
      <c r="O32" s="60"/>
      <c r="P32" s="60"/>
      <c r="Q32" s="60"/>
      <c r="R32" s="60"/>
      <c r="S32" s="60"/>
      <c r="T32" s="61" t="s">
        <v>49</v>
      </c>
      <c r="U32" s="60"/>
      <c r="V32" s="60"/>
      <c r="W32" s="60"/>
      <c r="X32" s="62" t="s">
        <v>50</v>
      </c>
      <c r="Y32" s="60"/>
      <c r="Z32" s="60"/>
      <c r="AA32" s="60"/>
      <c r="AB32" s="60"/>
      <c r="AC32" s="60"/>
      <c r="AD32" s="60"/>
      <c r="AE32" s="60"/>
      <c r="AF32" s="60"/>
      <c r="AG32" s="60"/>
      <c r="AH32" s="60"/>
      <c r="AI32" s="60"/>
      <c r="AJ32" s="60"/>
      <c r="AK32" s="63">
        <f>SUM(AK23:AK30)</f>
        <v>0</v>
      </c>
      <c r="AL32" s="60"/>
      <c r="AM32" s="60"/>
      <c r="AN32" s="60"/>
      <c r="AO32" s="64"/>
      <c r="AP32" s="58"/>
      <c r="AQ32" s="65"/>
      <c r="BE32" s="38"/>
    </row>
    <row r="33" s="1" customFormat="1" ht="6.96" customHeight="1">
      <c r="B33" s="4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50"/>
    </row>
    <row r="34" s="1" customFormat="1" ht="6.96" customHeight="1">
      <c r="B34" s="66"/>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8"/>
    </row>
    <row r="38" s="1" customFormat="1" ht="6.96" customHeight="1">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1"/>
    </row>
    <row r="39" s="1" customFormat="1" ht="36.96" customHeight="1">
      <c r="B39" s="45"/>
      <c r="C39" s="72" t="s">
        <v>51</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1"/>
    </row>
    <row r="40" s="1" customFormat="1" ht="6.96" customHeight="1">
      <c r="B40" s="45"/>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1"/>
    </row>
    <row r="41" s="3" customFormat="1" ht="14.4" customHeight="1">
      <c r="B41" s="74"/>
      <c r="C41" s="75" t="s">
        <v>15</v>
      </c>
      <c r="D41" s="76"/>
      <c r="E41" s="76"/>
      <c r="F41" s="76"/>
      <c r="G41" s="76"/>
      <c r="H41" s="76"/>
      <c r="I41" s="76"/>
      <c r="J41" s="76"/>
      <c r="K41" s="76"/>
      <c r="L41" s="76" t="str">
        <f>K5</f>
        <v>2018079</v>
      </c>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7"/>
    </row>
    <row r="42" s="4" customFormat="1" ht="36.96" customHeight="1">
      <c r="B42" s="78"/>
      <c r="C42" s="79" t="s">
        <v>18</v>
      </c>
      <c r="D42" s="80"/>
      <c r="E42" s="80"/>
      <c r="F42" s="80"/>
      <c r="G42" s="80"/>
      <c r="H42" s="80"/>
      <c r="I42" s="80"/>
      <c r="J42" s="80"/>
      <c r="K42" s="80"/>
      <c r="L42" s="81" t="str">
        <f>K6</f>
        <v>Individuální projekt Altánu</v>
      </c>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2"/>
    </row>
    <row r="43" s="1" customFormat="1" ht="6.96" customHeight="1">
      <c r="B43" s="45"/>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1"/>
    </row>
    <row r="44" s="1" customFormat="1">
      <c r="B44" s="45"/>
      <c r="C44" s="75" t="s">
        <v>23</v>
      </c>
      <c r="D44" s="73"/>
      <c r="E44" s="73"/>
      <c r="F44" s="73"/>
      <c r="G44" s="73"/>
      <c r="H44" s="73"/>
      <c r="I44" s="73"/>
      <c r="J44" s="73"/>
      <c r="K44" s="73"/>
      <c r="L44" s="83" t="str">
        <f>IF(K8="","",K8)</f>
        <v>parc. č. 1204/1, k.ú. Senožaty</v>
      </c>
      <c r="M44" s="73"/>
      <c r="N44" s="73"/>
      <c r="O44" s="73"/>
      <c r="P44" s="73"/>
      <c r="Q44" s="73"/>
      <c r="R44" s="73"/>
      <c r="S44" s="73"/>
      <c r="T44" s="73"/>
      <c r="U44" s="73"/>
      <c r="V44" s="73"/>
      <c r="W44" s="73"/>
      <c r="X44" s="73"/>
      <c r="Y44" s="73"/>
      <c r="Z44" s="73"/>
      <c r="AA44" s="73"/>
      <c r="AB44" s="73"/>
      <c r="AC44" s="73"/>
      <c r="AD44" s="73"/>
      <c r="AE44" s="73"/>
      <c r="AF44" s="73"/>
      <c r="AG44" s="73"/>
      <c r="AH44" s="73"/>
      <c r="AI44" s="75" t="s">
        <v>25</v>
      </c>
      <c r="AJ44" s="73"/>
      <c r="AK44" s="73"/>
      <c r="AL44" s="73"/>
      <c r="AM44" s="84" t="str">
        <f>IF(AN8= "","",AN8)</f>
        <v>22. 8. 2018</v>
      </c>
      <c r="AN44" s="84"/>
      <c r="AO44" s="73"/>
      <c r="AP44" s="73"/>
      <c r="AQ44" s="73"/>
      <c r="AR44" s="71"/>
    </row>
    <row r="45" s="1" customFormat="1" ht="6.96" customHeight="1">
      <c r="B45" s="45"/>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1"/>
    </row>
    <row r="46" s="1" customFormat="1">
      <c r="B46" s="45"/>
      <c r="C46" s="75" t="s">
        <v>27</v>
      </c>
      <c r="D46" s="73"/>
      <c r="E46" s="73"/>
      <c r="F46" s="73"/>
      <c r="G46" s="73"/>
      <c r="H46" s="73"/>
      <c r="I46" s="73"/>
      <c r="J46" s="73"/>
      <c r="K46" s="73"/>
      <c r="L46" s="76" t="str">
        <f>IF(E11= "","",E11)</f>
        <v>ZŠ Senožaty, Senožaty 184, 394 58 Senožaty</v>
      </c>
      <c r="M46" s="73"/>
      <c r="N46" s="73"/>
      <c r="O46" s="73"/>
      <c r="P46" s="73"/>
      <c r="Q46" s="73"/>
      <c r="R46" s="73"/>
      <c r="S46" s="73"/>
      <c r="T46" s="73"/>
      <c r="U46" s="73"/>
      <c r="V46" s="73"/>
      <c r="W46" s="73"/>
      <c r="X46" s="73"/>
      <c r="Y46" s="73"/>
      <c r="Z46" s="73"/>
      <c r="AA46" s="73"/>
      <c r="AB46" s="73"/>
      <c r="AC46" s="73"/>
      <c r="AD46" s="73"/>
      <c r="AE46" s="73"/>
      <c r="AF46" s="73"/>
      <c r="AG46" s="73"/>
      <c r="AH46" s="73"/>
      <c r="AI46" s="75" t="s">
        <v>34</v>
      </c>
      <c r="AJ46" s="73"/>
      <c r="AK46" s="73"/>
      <c r="AL46" s="73"/>
      <c r="AM46" s="76" t="str">
        <f>IF(E17="","",E17)</f>
        <v>MASTERPLAN projektanti</v>
      </c>
      <c r="AN46" s="76"/>
      <c r="AO46" s="76"/>
      <c r="AP46" s="76"/>
      <c r="AQ46" s="73"/>
      <c r="AR46" s="71"/>
      <c r="AS46" s="85" t="s">
        <v>52</v>
      </c>
      <c r="AT46" s="86"/>
      <c r="AU46" s="87"/>
      <c r="AV46" s="87"/>
      <c r="AW46" s="87"/>
      <c r="AX46" s="87"/>
      <c r="AY46" s="87"/>
      <c r="AZ46" s="87"/>
      <c r="BA46" s="87"/>
      <c r="BB46" s="87"/>
      <c r="BC46" s="87"/>
      <c r="BD46" s="88"/>
    </row>
    <row r="47" s="1" customFormat="1">
      <c r="B47" s="45"/>
      <c r="C47" s="75" t="s">
        <v>31</v>
      </c>
      <c r="D47" s="73"/>
      <c r="E47" s="73"/>
      <c r="F47" s="73"/>
      <c r="G47" s="73"/>
      <c r="H47" s="73"/>
      <c r="I47" s="73"/>
      <c r="J47" s="73"/>
      <c r="K47" s="73"/>
      <c r="L47" s="76" t="str">
        <f>IF(E14= "Vyplň údaj","",E14)</f>
        <v/>
      </c>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1"/>
      <c r="AS47" s="89"/>
      <c r="AT47" s="90"/>
      <c r="AU47" s="91"/>
      <c r="AV47" s="91"/>
      <c r="AW47" s="91"/>
      <c r="AX47" s="91"/>
      <c r="AY47" s="91"/>
      <c r="AZ47" s="91"/>
      <c r="BA47" s="91"/>
      <c r="BB47" s="91"/>
      <c r="BC47" s="91"/>
      <c r="BD47" s="92"/>
    </row>
    <row r="48" s="1" customFormat="1" ht="10.8" customHeight="1">
      <c r="B48" s="45"/>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1"/>
      <c r="AS48" s="93"/>
      <c r="AT48" s="54"/>
      <c r="AU48" s="46"/>
      <c r="AV48" s="46"/>
      <c r="AW48" s="46"/>
      <c r="AX48" s="46"/>
      <c r="AY48" s="46"/>
      <c r="AZ48" s="46"/>
      <c r="BA48" s="46"/>
      <c r="BB48" s="46"/>
      <c r="BC48" s="46"/>
      <c r="BD48" s="94"/>
    </row>
    <row r="49" s="1" customFormat="1" ht="29.28" customHeight="1">
      <c r="B49" s="45"/>
      <c r="C49" s="95" t="s">
        <v>53</v>
      </c>
      <c r="D49" s="96"/>
      <c r="E49" s="96"/>
      <c r="F49" s="96"/>
      <c r="G49" s="96"/>
      <c r="H49" s="97"/>
      <c r="I49" s="98" t="s">
        <v>54</v>
      </c>
      <c r="J49" s="96"/>
      <c r="K49" s="96"/>
      <c r="L49" s="96"/>
      <c r="M49" s="96"/>
      <c r="N49" s="96"/>
      <c r="O49" s="96"/>
      <c r="P49" s="96"/>
      <c r="Q49" s="96"/>
      <c r="R49" s="96"/>
      <c r="S49" s="96"/>
      <c r="T49" s="96"/>
      <c r="U49" s="96"/>
      <c r="V49" s="96"/>
      <c r="W49" s="96"/>
      <c r="X49" s="96"/>
      <c r="Y49" s="96"/>
      <c r="Z49" s="96"/>
      <c r="AA49" s="96"/>
      <c r="AB49" s="96"/>
      <c r="AC49" s="96"/>
      <c r="AD49" s="96"/>
      <c r="AE49" s="96"/>
      <c r="AF49" s="96"/>
      <c r="AG49" s="99" t="s">
        <v>55</v>
      </c>
      <c r="AH49" s="96"/>
      <c r="AI49" s="96"/>
      <c r="AJ49" s="96"/>
      <c r="AK49" s="96"/>
      <c r="AL49" s="96"/>
      <c r="AM49" s="96"/>
      <c r="AN49" s="98" t="s">
        <v>56</v>
      </c>
      <c r="AO49" s="96"/>
      <c r="AP49" s="96"/>
      <c r="AQ49" s="100" t="s">
        <v>57</v>
      </c>
      <c r="AR49" s="71"/>
      <c r="AS49" s="101" t="s">
        <v>58</v>
      </c>
      <c r="AT49" s="102" t="s">
        <v>59</v>
      </c>
      <c r="AU49" s="102" t="s">
        <v>60</v>
      </c>
      <c r="AV49" s="102" t="s">
        <v>61</v>
      </c>
      <c r="AW49" s="102" t="s">
        <v>62</v>
      </c>
      <c r="AX49" s="102" t="s">
        <v>63</v>
      </c>
      <c r="AY49" s="102" t="s">
        <v>64</v>
      </c>
      <c r="AZ49" s="102" t="s">
        <v>65</v>
      </c>
      <c r="BA49" s="102" t="s">
        <v>66</v>
      </c>
      <c r="BB49" s="102" t="s">
        <v>67</v>
      </c>
      <c r="BC49" s="102" t="s">
        <v>68</v>
      </c>
      <c r="BD49" s="103" t="s">
        <v>69</v>
      </c>
    </row>
    <row r="50" s="1" customFormat="1" ht="10.8" customHeight="1">
      <c r="B50" s="45"/>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1"/>
      <c r="AS50" s="104"/>
      <c r="AT50" s="105"/>
      <c r="AU50" s="105"/>
      <c r="AV50" s="105"/>
      <c r="AW50" s="105"/>
      <c r="AX50" s="105"/>
      <c r="AY50" s="105"/>
      <c r="AZ50" s="105"/>
      <c r="BA50" s="105"/>
      <c r="BB50" s="105"/>
      <c r="BC50" s="105"/>
      <c r="BD50" s="106"/>
    </row>
    <row r="51" s="4" customFormat="1" ht="32.4" customHeight="1">
      <c r="B51" s="78"/>
      <c r="C51" s="107" t="s">
        <v>70</v>
      </c>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9">
        <f>ROUND(SUM(AG52:AG54),2)</f>
        <v>0</v>
      </c>
      <c r="AH51" s="109"/>
      <c r="AI51" s="109"/>
      <c r="AJ51" s="109"/>
      <c r="AK51" s="109"/>
      <c r="AL51" s="109"/>
      <c r="AM51" s="109"/>
      <c r="AN51" s="110">
        <f>SUM(AG51,AT51)</f>
        <v>0</v>
      </c>
      <c r="AO51" s="110"/>
      <c r="AP51" s="110"/>
      <c r="AQ51" s="111" t="s">
        <v>21</v>
      </c>
      <c r="AR51" s="82"/>
      <c r="AS51" s="112">
        <f>ROUND(SUM(AS52:AS54),2)</f>
        <v>0</v>
      </c>
      <c r="AT51" s="113">
        <f>ROUND(SUM(AV51:AW51),2)</f>
        <v>0</v>
      </c>
      <c r="AU51" s="114">
        <f>ROUND(SUM(AU52:AU54),5)</f>
        <v>0</v>
      </c>
      <c r="AV51" s="113">
        <f>ROUND(AZ51*L26,2)</f>
        <v>0</v>
      </c>
      <c r="AW51" s="113">
        <f>ROUND(BA51*L27,2)</f>
        <v>0</v>
      </c>
      <c r="AX51" s="113">
        <f>ROUND(BB51*L26,2)</f>
        <v>0</v>
      </c>
      <c r="AY51" s="113">
        <f>ROUND(BC51*L27,2)</f>
        <v>0</v>
      </c>
      <c r="AZ51" s="113">
        <f>ROUND(SUM(AZ52:AZ54),2)</f>
        <v>0</v>
      </c>
      <c r="BA51" s="113">
        <f>ROUND(SUM(BA52:BA54),2)</f>
        <v>0</v>
      </c>
      <c r="BB51" s="113">
        <f>ROUND(SUM(BB52:BB54),2)</f>
        <v>0</v>
      </c>
      <c r="BC51" s="113">
        <f>ROUND(SUM(BC52:BC54),2)</f>
        <v>0</v>
      </c>
      <c r="BD51" s="115">
        <f>ROUND(SUM(BD52:BD54),2)</f>
        <v>0</v>
      </c>
      <c r="BS51" s="116" t="s">
        <v>71</v>
      </c>
      <c r="BT51" s="116" t="s">
        <v>72</v>
      </c>
      <c r="BU51" s="117" t="s">
        <v>73</v>
      </c>
      <c r="BV51" s="116" t="s">
        <v>74</v>
      </c>
      <c r="BW51" s="116" t="s">
        <v>7</v>
      </c>
      <c r="BX51" s="116" t="s">
        <v>75</v>
      </c>
      <c r="CL51" s="116" t="s">
        <v>21</v>
      </c>
    </row>
    <row r="52" s="5" customFormat="1" ht="16.5" customHeight="1">
      <c r="A52" s="118" t="s">
        <v>76</v>
      </c>
      <c r="B52" s="119"/>
      <c r="C52" s="120"/>
      <c r="D52" s="121" t="s">
        <v>77</v>
      </c>
      <c r="E52" s="121"/>
      <c r="F52" s="121"/>
      <c r="G52" s="121"/>
      <c r="H52" s="121"/>
      <c r="I52" s="122"/>
      <c r="J52" s="121" t="s">
        <v>78</v>
      </c>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3">
        <f>'01 - Vedlejší rozpočtové ...'!J27</f>
        <v>0</v>
      </c>
      <c r="AH52" s="122"/>
      <c r="AI52" s="122"/>
      <c r="AJ52" s="122"/>
      <c r="AK52" s="122"/>
      <c r="AL52" s="122"/>
      <c r="AM52" s="122"/>
      <c r="AN52" s="123">
        <f>SUM(AG52,AT52)</f>
        <v>0</v>
      </c>
      <c r="AO52" s="122"/>
      <c r="AP52" s="122"/>
      <c r="AQ52" s="124" t="s">
        <v>79</v>
      </c>
      <c r="AR52" s="125"/>
      <c r="AS52" s="126">
        <v>0</v>
      </c>
      <c r="AT52" s="127">
        <f>ROUND(SUM(AV52:AW52),2)</f>
        <v>0</v>
      </c>
      <c r="AU52" s="128">
        <f>'01 - Vedlejší rozpočtové ...'!P81</f>
        <v>0</v>
      </c>
      <c r="AV52" s="127">
        <f>'01 - Vedlejší rozpočtové ...'!J30</f>
        <v>0</v>
      </c>
      <c r="AW52" s="127">
        <f>'01 - Vedlejší rozpočtové ...'!J31</f>
        <v>0</v>
      </c>
      <c r="AX52" s="127">
        <f>'01 - Vedlejší rozpočtové ...'!J32</f>
        <v>0</v>
      </c>
      <c r="AY52" s="127">
        <f>'01 - Vedlejší rozpočtové ...'!J33</f>
        <v>0</v>
      </c>
      <c r="AZ52" s="127">
        <f>'01 - Vedlejší rozpočtové ...'!F30</f>
        <v>0</v>
      </c>
      <c r="BA52" s="127">
        <f>'01 - Vedlejší rozpočtové ...'!F31</f>
        <v>0</v>
      </c>
      <c r="BB52" s="127">
        <f>'01 - Vedlejší rozpočtové ...'!F32</f>
        <v>0</v>
      </c>
      <c r="BC52" s="127">
        <f>'01 - Vedlejší rozpočtové ...'!F33</f>
        <v>0</v>
      </c>
      <c r="BD52" s="129">
        <f>'01 - Vedlejší rozpočtové ...'!F34</f>
        <v>0</v>
      </c>
      <c r="BT52" s="130" t="s">
        <v>80</v>
      </c>
      <c r="BV52" s="130" t="s">
        <v>74</v>
      </c>
      <c r="BW52" s="130" t="s">
        <v>81</v>
      </c>
      <c r="BX52" s="130" t="s">
        <v>7</v>
      </c>
      <c r="CL52" s="130" t="s">
        <v>21</v>
      </c>
      <c r="CM52" s="130" t="s">
        <v>82</v>
      </c>
    </row>
    <row r="53" s="5" customFormat="1" ht="16.5" customHeight="1">
      <c r="A53" s="118" t="s">
        <v>76</v>
      </c>
      <c r="B53" s="119"/>
      <c r="C53" s="120"/>
      <c r="D53" s="121" t="s">
        <v>83</v>
      </c>
      <c r="E53" s="121"/>
      <c r="F53" s="121"/>
      <c r="G53" s="121"/>
      <c r="H53" s="121"/>
      <c r="I53" s="122"/>
      <c r="J53" s="121" t="s">
        <v>84</v>
      </c>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3">
        <f>'02 - Stavebně konstrukční...'!J27</f>
        <v>0</v>
      </c>
      <c r="AH53" s="122"/>
      <c r="AI53" s="122"/>
      <c r="AJ53" s="122"/>
      <c r="AK53" s="122"/>
      <c r="AL53" s="122"/>
      <c r="AM53" s="122"/>
      <c r="AN53" s="123">
        <f>SUM(AG53,AT53)</f>
        <v>0</v>
      </c>
      <c r="AO53" s="122"/>
      <c r="AP53" s="122"/>
      <c r="AQ53" s="124" t="s">
        <v>79</v>
      </c>
      <c r="AR53" s="125"/>
      <c r="AS53" s="126">
        <v>0</v>
      </c>
      <c r="AT53" s="127">
        <f>ROUND(SUM(AV53:AW53),2)</f>
        <v>0</v>
      </c>
      <c r="AU53" s="128">
        <f>'02 - Stavebně konstrukční...'!P96</f>
        <v>0</v>
      </c>
      <c r="AV53" s="127">
        <f>'02 - Stavebně konstrukční...'!J30</f>
        <v>0</v>
      </c>
      <c r="AW53" s="127">
        <f>'02 - Stavebně konstrukční...'!J31</f>
        <v>0</v>
      </c>
      <c r="AX53" s="127">
        <f>'02 - Stavebně konstrukční...'!J32</f>
        <v>0</v>
      </c>
      <c r="AY53" s="127">
        <f>'02 - Stavebně konstrukční...'!J33</f>
        <v>0</v>
      </c>
      <c r="AZ53" s="127">
        <f>'02 - Stavebně konstrukční...'!F30</f>
        <v>0</v>
      </c>
      <c r="BA53" s="127">
        <f>'02 - Stavebně konstrukční...'!F31</f>
        <v>0</v>
      </c>
      <c r="BB53" s="127">
        <f>'02 - Stavebně konstrukční...'!F32</f>
        <v>0</v>
      </c>
      <c r="BC53" s="127">
        <f>'02 - Stavebně konstrukční...'!F33</f>
        <v>0</v>
      </c>
      <c r="BD53" s="129">
        <f>'02 - Stavebně konstrukční...'!F34</f>
        <v>0</v>
      </c>
      <c r="BT53" s="130" t="s">
        <v>80</v>
      </c>
      <c r="BV53" s="130" t="s">
        <v>74</v>
      </c>
      <c r="BW53" s="130" t="s">
        <v>85</v>
      </c>
      <c r="BX53" s="130" t="s">
        <v>7</v>
      </c>
      <c r="CL53" s="130" t="s">
        <v>21</v>
      </c>
      <c r="CM53" s="130" t="s">
        <v>82</v>
      </c>
    </row>
    <row r="54" s="5" customFormat="1" ht="16.5" customHeight="1">
      <c r="A54" s="118" t="s">
        <v>76</v>
      </c>
      <c r="B54" s="119"/>
      <c r="C54" s="120"/>
      <c r="D54" s="121" t="s">
        <v>86</v>
      </c>
      <c r="E54" s="121"/>
      <c r="F54" s="121"/>
      <c r="G54" s="121"/>
      <c r="H54" s="121"/>
      <c r="I54" s="122"/>
      <c r="J54" s="121" t="s">
        <v>87</v>
      </c>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3">
        <f>'03 - Elektroinstalace'!J27</f>
        <v>0</v>
      </c>
      <c r="AH54" s="122"/>
      <c r="AI54" s="122"/>
      <c r="AJ54" s="122"/>
      <c r="AK54" s="122"/>
      <c r="AL54" s="122"/>
      <c r="AM54" s="122"/>
      <c r="AN54" s="123">
        <f>SUM(AG54,AT54)</f>
        <v>0</v>
      </c>
      <c r="AO54" s="122"/>
      <c r="AP54" s="122"/>
      <c r="AQ54" s="124" t="s">
        <v>79</v>
      </c>
      <c r="AR54" s="125"/>
      <c r="AS54" s="131">
        <v>0</v>
      </c>
      <c r="AT54" s="132">
        <f>ROUND(SUM(AV54:AW54),2)</f>
        <v>0</v>
      </c>
      <c r="AU54" s="133">
        <f>'03 - Elektroinstalace'!P91</f>
        <v>0</v>
      </c>
      <c r="AV54" s="132">
        <f>'03 - Elektroinstalace'!J30</f>
        <v>0</v>
      </c>
      <c r="AW54" s="132">
        <f>'03 - Elektroinstalace'!J31</f>
        <v>0</v>
      </c>
      <c r="AX54" s="132">
        <f>'03 - Elektroinstalace'!J32</f>
        <v>0</v>
      </c>
      <c r="AY54" s="132">
        <f>'03 - Elektroinstalace'!J33</f>
        <v>0</v>
      </c>
      <c r="AZ54" s="132">
        <f>'03 - Elektroinstalace'!F30</f>
        <v>0</v>
      </c>
      <c r="BA54" s="132">
        <f>'03 - Elektroinstalace'!F31</f>
        <v>0</v>
      </c>
      <c r="BB54" s="132">
        <f>'03 - Elektroinstalace'!F32</f>
        <v>0</v>
      </c>
      <c r="BC54" s="132">
        <f>'03 - Elektroinstalace'!F33</f>
        <v>0</v>
      </c>
      <c r="BD54" s="134">
        <f>'03 - Elektroinstalace'!F34</f>
        <v>0</v>
      </c>
      <c r="BT54" s="130" t="s">
        <v>80</v>
      </c>
      <c r="BV54" s="130" t="s">
        <v>74</v>
      </c>
      <c r="BW54" s="130" t="s">
        <v>88</v>
      </c>
      <c r="BX54" s="130" t="s">
        <v>7</v>
      </c>
      <c r="CL54" s="130" t="s">
        <v>21</v>
      </c>
      <c r="CM54" s="130" t="s">
        <v>82</v>
      </c>
    </row>
    <row r="55" s="1" customFormat="1" ht="30" customHeight="1">
      <c r="B55" s="45"/>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1"/>
    </row>
    <row r="56" s="1" customFormat="1" ht="6.96" customHeight="1">
      <c r="B56" s="66"/>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71"/>
    </row>
  </sheetData>
  <sheetProtection sheet="1" formatColumns="0" formatRows="0" objects="1" scenarios="1" spinCount="100000" saltValue="6X2wHsCQ7ud9bmE8ZQe1j2JIwh/nZgNL3AmTgUNvIecidH6WSoYrxjaY9w8FYAubA4gnvui9lbo3j1nn9mBZ4w==" hashValue="2A3xvWnvj6DQ6LZG1bSR6w4YSNrrSgxTl3tPxkoAlvqPdMmEWgi4pNKwNcoU43m3bcGvwD0JBAchu09ecY/Zhw==" algorithmName="SHA-512" password="CC35"/>
  <mergeCells count="49">
    <mergeCell ref="BE5:BE32"/>
    <mergeCell ref="W30:AE30"/>
    <mergeCell ref="X32:AB32"/>
    <mergeCell ref="AK32:AO32"/>
    <mergeCell ref="AR2:BE2"/>
    <mergeCell ref="K5:AO5"/>
    <mergeCell ref="W28:AE28"/>
    <mergeCell ref="AK28:AO28"/>
    <mergeCell ref="AS46:AT48"/>
    <mergeCell ref="AN53:AP53"/>
    <mergeCell ref="AN52:AP52"/>
    <mergeCell ref="AM46:AP46"/>
    <mergeCell ref="AN49:AP49"/>
    <mergeCell ref="AG52:AM52"/>
    <mergeCell ref="AG53:AM53"/>
    <mergeCell ref="AN54:AP54"/>
    <mergeCell ref="AG54:AM54"/>
    <mergeCell ref="AG51:AM51"/>
    <mergeCell ref="AN51:AP51"/>
    <mergeCell ref="L29:O29"/>
    <mergeCell ref="L28:O28"/>
    <mergeCell ref="E14:AJ14"/>
    <mergeCell ref="E20:AN20"/>
    <mergeCell ref="AK23:AO23"/>
    <mergeCell ref="L25:O25"/>
    <mergeCell ref="W25:AE25"/>
    <mergeCell ref="AK25:AO25"/>
    <mergeCell ref="L26:O26"/>
    <mergeCell ref="W26:AE26"/>
    <mergeCell ref="AK26:AO26"/>
    <mergeCell ref="L27:O27"/>
    <mergeCell ref="W27:AE27"/>
    <mergeCell ref="AK27:AO27"/>
    <mergeCell ref="L30:O30"/>
    <mergeCell ref="AK30:AO30"/>
    <mergeCell ref="K6:AO6"/>
    <mergeCell ref="J52:AF52"/>
    <mergeCell ref="W29:AE29"/>
    <mergeCell ref="AK29:AO29"/>
    <mergeCell ref="C49:G49"/>
    <mergeCell ref="L42:AO42"/>
    <mergeCell ref="AM44:AN44"/>
    <mergeCell ref="I49:AF49"/>
    <mergeCell ref="AG49:AM49"/>
    <mergeCell ref="D52:H52"/>
    <mergeCell ref="D53:H53"/>
    <mergeCell ref="J53:AF53"/>
    <mergeCell ref="D54:H54"/>
    <mergeCell ref="J54:AF54"/>
  </mergeCells>
  <hyperlinks>
    <hyperlink ref="K1:S1" location="C2" display="1) Rekapitulace stavby"/>
    <hyperlink ref="W1:AI1" location="C51" display="2) Rekapitulace objektů stavby a soupisů prací"/>
    <hyperlink ref="A52" location="'01 - Vedlejší rozpočtové ...'!C2" display="/"/>
    <hyperlink ref="A53" location="'02 - Stavebně konstrukční...'!C2" display="/"/>
    <hyperlink ref="A54" location="'03 - Elektroinstalace'!C2" displa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5"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36"/>
      <c r="C1" s="136"/>
      <c r="D1" s="137" t="s">
        <v>1</v>
      </c>
      <c r="E1" s="136"/>
      <c r="F1" s="138" t="s">
        <v>89</v>
      </c>
      <c r="G1" s="138" t="s">
        <v>90</v>
      </c>
      <c r="H1" s="138"/>
      <c r="I1" s="139"/>
      <c r="J1" s="138" t="s">
        <v>91</v>
      </c>
      <c r="K1" s="137" t="s">
        <v>92</v>
      </c>
      <c r="L1" s="138" t="s">
        <v>93</v>
      </c>
      <c r="M1" s="138"/>
      <c r="N1" s="138"/>
      <c r="O1" s="138"/>
      <c r="P1" s="138"/>
      <c r="Q1" s="138"/>
      <c r="R1" s="138"/>
      <c r="S1" s="138"/>
      <c r="T1" s="138"/>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c r="AT2" s="23" t="s">
        <v>81</v>
      </c>
    </row>
    <row r="3" ht="6.96" customHeight="1">
      <c r="B3" s="24"/>
      <c r="C3" s="25"/>
      <c r="D3" s="25"/>
      <c r="E3" s="25"/>
      <c r="F3" s="25"/>
      <c r="G3" s="25"/>
      <c r="H3" s="25"/>
      <c r="I3" s="140"/>
      <c r="J3" s="25"/>
      <c r="K3" s="26"/>
      <c r="AT3" s="23" t="s">
        <v>82</v>
      </c>
    </row>
    <row r="4" ht="36.96" customHeight="1">
      <c r="B4" s="27"/>
      <c r="C4" s="28"/>
      <c r="D4" s="29" t="s">
        <v>94</v>
      </c>
      <c r="E4" s="28"/>
      <c r="F4" s="28"/>
      <c r="G4" s="28"/>
      <c r="H4" s="28"/>
      <c r="I4" s="141"/>
      <c r="J4" s="28"/>
      <c r="K4" s="30"/>
      <c r="M4" s="31" t="s">
        <v>12</v>
      </c>
      <c r="AT4" s="23" t="s">
        <v>6</v>
      </c>
    </row>
    <row r="5" ht="6.96" customHeight="1">
      <c r="B5" s="27"/>
      <c r="C5" s="28"/>
      <c r="D5" s="28"/>
      <c r="E5" s="28"/>
      <c r="F5" s="28"/>
      <c r="G5" s="28"/>
      <c r="H5" s="28"/>
      <c r="I5" s="141"/>
      <c r="J5" s="28"/>
      <c r="K5" s="30"/>
    </row>
    <row r="6">
      <c r="B6" s="27"/>
      <c r="C6" s="28"/>
      <c r="D6" s="39" t="s">
        <v>18</v>
      </c>
      <c r="E6" s="28"/>
      <c r="F6" s="28"/>
      <c r="G6" s="28"/>
      <c r="H6" s="28"/>
      <c r="I6" s="141"/>
      <c r="J6" s="28"/>
      <c r="K6" s="30"/>
    </row>
    <row r="7" ht="16.5" customHeight="1">
      <c r="B7" s="27"/>
      <c r="C7" s="28"/>
      <c r="D7" s="28"/>
      <c r="E7" s="142" t="str">
        <f>'Rekapitulace stavby'!K6</f>
        <v>Individuální projekt Altánu</v>
      </c>
      <c r="F7" s="39"/>
      <c r="G7" s="39"/>
      <c r="H7" s="39"/>
      <c r="I7" s="141"/>
      <c r="J7" s="28"/>
      <c r="K7" s="30"/>
    </row>
    <row r="8" s="1" customFormat="1">
      <c r="B8" s="45"/>
      <c r="C8" s="46"/>
      <c r="D8" s="39" t="s">
        <v>95</v>
      </c>
      <c r="E8" s="46"/>
      <c r="F8" s="46"/>
      <c r="G8" s="46"/>
      <c r="H8" s="46"/>
      <c r="I8" s="143"/>
      <c r="J8" s="46"/>
      <c r="K8" s="50"/>
    </row>
    <row r="9" s="1" customFormat="1" ht="36.96" customHeight="1">
      <c r="B9" s="45"/>
      <c r="C9" s="46"/>
      <c r="D9" s="46"/>
      <c r="E9" s="144" t="s">
        <v>96</v>
      </c>
      <c r="F9" s="46"/>
      <c r="G9" s="46"/>
      <c r="H9" s="46"/>
      <c r="I9" s="143"/>
      <c r="J9" s="46"/>
      <c r="K9" s="50"/>
    </row>
    <row r="10" s="1" customFormat="1">
      <c r="B10" s="45"/>
      <c r="C10" s="46"/>
      <c r="D10" s="46"/>
      <c r="E10" s="46"/>
      <c r="F10" s="46"/>
      <c r="G10" s="46"/>
      <c r="H10" s="46"/>
      <c r="I10" s="143"/>
      <c r="J10" s="46"/>
      <c r="K10" s="50"/>
    </row>
    <row r="11" s="1" customFormat="1" ht="14.4" customHeight="1">
      <c r="B11" s="45"/>
      <c r="C11" s="46"/>
      <c r="D11" s="39" t="s">
        <v>20</v>
      </c>
      <c r="E11" s="46"/>
      <c r="F11" s="34" t="s">
        <v>21</v>
      </c>
      <c r="G11" s="46"/>
      <c r="H11" s="46"/>
      <c r="I11" s="145" t="s">
        <v>22</v>
      </c>
      <c r="J11" s="34" t="s">
        <v>21</v>
      </c>
      <c r="K11" s="50"/>
    </row>
    <row r="12" s="1" customFormat="1" ht="14.4" customHeight="1">
      <c r="B12" s="45"/>
      <c r="C12" s="46"/>
      <c r="D12" s="39" t="s">
        <v>23</v>
      </c>
      <c r="E12" s="46"/>
      <c r="F12" s="34" t="s">
        <v>24</v>
      </c>
      <c r="G12" s="46"/>
      <c r="H12" s="46"/>
      <c r="I12" s="145" t="s">
        <v>25</v>
      </c>
      <c r="J12" s="146" t="str">
        <f>'Rekapitulace stavby'!AN8</f>
        <v>22. 8. 2018</v>
      </c>
      <c r="K12" s="50"/>
    </row>
    <row r="13" s="1" customFormat="1" ht="10.8" customHeight="1">
      <c r="B13" s="45"/>
      <c r="C13" s="46"/>
      <c r="D13" s="46"/>
      <c r="E13" s="46"/>
      <c r="F13" s="46"/>
      <c r="G13" s="46"/>
      <c r="H13" s="46"/>
      <c r="I13" s="143"/>
      <c r="J13" s="46"/>
      <c r="K13" s="50"/>
    </row>
    <row r="14" s="1" customFormat="1" ht="14.4" customHeight="1">
      <c r="B14" s="45"/>
      <c r="C14" s="46"/>
      <c r="D14" s="39" t="s">
        <v>27</v>
      </c>
      <c r="E14" s="46"/>
      <c r="F14" s="46"/>
      <c r="G14" s="46"/>
      <c r="H14" s="46"/>
      <c r="I14" s="145" t="s">
        <v>28</v>
      </c>
      <c r="J14" s="34" t="s">
        <v>21</v>
      </c>
      <c r="K14" s="50"/>
    </row>
    <row r="15" s="1" customFormat="1" ht="18" customHeight="1">
      <c r="B15" s="45"/>
      <c r="C15" s="46"/>
      <c r="D15" s="46"/>
      <c r="E15" s="34" t="s">
        <v>29</v>
      </c>
      <c r="F15" s="46"/>
      <c r="G15" s="46"/>
      <c r="H15" s="46"/>
      <c r="I15" s="145" t="s">
        <v>30</v>
      </c>
      <c r="J15" s="34" t="s">
        <v>21</v>
      </c>
      <c r="K15" s="50"/>
    </row>
    <row r="16" s="1" customFormat="1" ht="6.96" customHeight="1">
      <c r="B16" s="45"/>
      <c r="C16" s="46"/>
      <c r="D16" s="46"/>
      <c r="E16" s="46"/>
      <c r="F16" s="46"/>
      <c r="G16" s="46"/>
      <c r="H16" s="46"/>
      <c r="I16" s="143"/>
      <c r="J16" s="46"/>
      <c r="K16" s="50"/>
    </row>
    <row r="17" s="1" customFormat="1" ht="14.4" customHeight="1">
      <c r="B17" s="45"/>
      <c r="C17" s="46"/>
      <c r="D17" s="39" t="s">
        <v>31</v>
      </c>
      <c r="E17" s="46"/>
      <c r="F17" s="46"/>
      <c r="G17" s="46"/>
      <c r="H17" s="46"/>
      <c r="I17" s="145" t="s">
        <v>28</v>
      </c>
      <c r="J17" s="34" t="str">
        <f>IF('Rekapitulace stavby'!AN13="Vyplň údaj","",IF('Rekapitulace stavby'!AN13="","",'Rekapitulace stavby'!AN13))</f>
        <v/>
      </c>
      <c r="K17" s="50"/>
    </row>
    <row r="18" s="1" customFormat="1" ht="18" customHeight="1">
      <c r="B18" s="45"/>
      <c r="C18" s="46"/>
      <c r="D18" s="46"/>
      <c r="E18" s="34" t="str">
        <f>IF('Rekapitulace stavby'!E14="Vyplň údaj","",IF('Rekapitulace stavby'!E14="","",'Rekapitulace stavby'!E14))</f>
        <v/>
      </c>
      <c r="F18" s="46"/>
      <c r="G18" s="46"/>
      <c r="H18" s="46"/>
      <c r="I18" s="145" t="s">
        <v>30</v>
      </c>
      <c r="J18" s="34" t="str">
        <f>IF('Rekapitulace stavby'!AN14="Vyplň údaj","",IF('Rekapitulace stavby'!AN14="","",'Rekapitulace stavby'!AN14))</f>
        <v/>
      </c>
      <c r="K18" s="50"/>
    </row>
    <row r="19" s="1" customFormat="1" ht="6.96" customHeight="1">
      <c r="B19" s="45"/>
      <c r="C19" s="46"/>
      <c r="D19" s="46"/>
      <c r="E19" s="46"/>
      <c r="F19" s="46"/>
      <c r="G19" s="46"/>
      <c r="H19" s="46"/>
      <c r="I19" s="143"/>
      <c r="J19" s="46"/>
      <c r="K19" s="50"/>
    </row>
    <row r="20" s="1" customFormat="1" ht="14.4" customHeight="1">
      <c r="B20" s="45"/>
      <c r="C20" s="46"/>
      <c r="D20" s="39" t="s">
        <v>34</v>
      </c>
      <c r="E20" s="46"/>
      <c r="F20" s="46"/>
      <c r="G20" s="46"/>
      <c r="H20" s="46"/>
      <c r="I20" s="145" t="s">
        <v>28</v>
      </c>
      <c r="J20" s="34" t="s">
        <v>21</v>
      </c>
      <c r="K20" s="50"/>
    </row>
    <row r="21" s="1" customFormat="1" ht="18" customHeight="1">
      <c r="B21" s="45"/>
      <c r="C21" s="46"/>
      <c r="D21" s="46"/>
      <c r="E21" s="34" t="s">
        <v>35</v>
      </c>
      <c r="F21" s="46"/>
      <c r="G21" s="46"/>
      <c r="H21" s="46"/>
      <c r="I21" s="145" t="s">
        <v>30</v>
      </c>
      <c r="J21" s="34" t="s">
        <v>21</v>
      </c>
      <c r="K21" s="50"/>
    </row>
    <row r="22" s="1" customFormat="1" ht="6.96" customHeight="1">
      <c r="B22" s="45"/>
      <c r="C22" s="46"/>
      <c r="D22" s="46"/>
      <c r="E22" s="46"/>
      <c r="F22" s="46"/>
      <c r="G22" s="46"/>
      <c r="H22" s="46"/>
      <c r="I22" s="143"/>
      <c r="J22" s="46"/>
      <c r="K22" s="50"/>
    </row>
    <row r="23" s="1" customFormat="1" ht="14.4" customHeight="1">
      <c r="B23" s="45"/>
      <c r="C23" s="46"/>
      <c r="D23" s="39" t="s">
        <v>36</v>
      </c>
      <c r="E23" s="46"/>
      <c r="F23" s="46"/>
      <c r="G23" s="46"/>
      <c r="H23" s="46"/>
      <c r="I23" s="143"/>
      <c r="J23" s="46"/>
      <c r="K23" s="50"/>
    </row>
    <row r="24" s="6" customFormat="1" ht="16.5" customHeight="1">
      <c r="B24" s="147"/>
      <c r="C24" s="148"/>
      <c r="D24" s="148"/>
      <c r="E24" s="43" t="s">
        <v>21</v>
      </c>
      <c r="F24" s="43"/>
      <c r="G24" s="43"/>
      <c r="H24" s="43"/>
      <c r="I24" s="149"/>
      <c r="J24" s="148"/>
      <c r="K24" s="150"/>
    </row>
    <row r="25" s="1" customFormat="1" ht="6.96" customHeight="1">
      <c r="B25" s="45"/>
      <c r="C25" s="46"/>
      <c r="D25" s="46"/>
      <c r="E25" s="46"/>
      <c r="F25" s="46"/>
      <c r="G25" s="46"/>
      <c r="H25" s="46"/>
      <c r="I25" s="143"/>
      <c r="J25" s="46"/>
      <c r="K25" s="50"/>
    </row>
    <row r="26" s="1" customFormat="1" ht="6.96" customHeight="1">
      <c r="B26" s="45"/>
      <c r="C26" s="46"/>
      <c r="D26" s="105"/>
      <c r="E26" s="105"/>
      <c r="F26" s="105"/>
      <c r="G26" s="105"/>
      <c r="H26" s="105"/>
      <c r="I26" s="151"/>
      <c r="J26" s="105"/>
      <c r="K26" s="152"/>
    </row>
    <row r="27" s="1" customFormat="1" ht="25.44" customHeight="1">
      <c r="B27" s="45"/>
      <c r="C27" s="46"/>
      <c r="D27" s="153" t="s">
        <v>38</v>
      </c>
      <c r="E27" s="46"/>
      <c r="F27" s="46"/>
      <c r="G27" s="46"/>
      <c r="H27" s="46"/>
      <c r="I27" s="143"/>
      <c r="J27" s="154">
        <f>ROUND(J81,2)</f>
        <v>0</v>
      </c>
      <c r="K27" s="50"/>
    </row>
    <row r="28" s="1" customFormat="1" ht="6.96" customHeight="1">
      <c r="B28" s="45"/>
      <c r="C28" s="46"/>
      <c r="D28" s="105"/>
      <c r="E28" s="105"/>
      <c r="F28" s="105"/>
      <c r="G28" s="105"/>
      <c r="H28" s="105"/>
      <c r="I28" s="151"/>
      <c r="J28" s="105"/>
      <c r="K28" s="152"/>
    </row>
    <row r="29" s="1" customFormat="1" ht="14.4" customHeight="1">
      <c r="B29" s="45"/>
      <c r="C29" s="46"/>
      <c r="D29" s="46"/>
      <c r="E29" s="46"/>
      <c r="F29" s="51" t="s">
        <v>40</v>
      </c>
      <c r="G29" s="46"/>
      <c r="H29" s="46"/>
      <c r="I29" s="155" t="s">
        <v>39</v>
      </c>
      <c r="J29" s="51" t="s">
        <v>41</v>
      </c>
      <c r="K29" s="50"/>
    </row>
    <row r="30" s="1" customFormat="1" ht="14.4" customHeight="1">
      <c r="B30" s="45"/>
      <c r="C30" s="46"/>
      <c r="D30" s="54" t="s">
        <v>42</v>
      </c>
      <c r="E30" s="54" t="s">
        <v>43</v>
      </c>
      <c r="F30" s="156">
        <f>ROUND(SUM(BE81:BE96), 2)</f>
        <v>0</v>
      </c>
      <c r="G30" s="46"/>
      <c r="H30" s="46"/>
      <c r="I30" s="157">
        <v>0.20999999999999999</v>
      </c>
      <c r="J30" s="156">
        <f>ROUND(ROUND((SUM(BE81:BE96)), 2)*I30, 2)</f>
        <v>0</v>
      </c>
      <c r="K30" s="50"/>
    </row>
    <row r="31" s="1" customFormat="1" ht="14.4" customHeight="1">
      <c r="B31" s="45"/>
      <c r="C31" s="46"/>
      <c r="D31" s="46"/>
      <c r="E31" s="54" t="s">
        <v>44</v>
      </c>
      <c r="F31" s="156">
        <f>ROUND(SUM(BF81:BF96), 2)</f>
        <v>0</v>
      </c>
      <c r="G31" s="46"/>
      <c r="H31" s="46"/>
      <c r="I31" s="157">
        <v>0.14999999999999999</v>
      </c>
      <c r="J31" s="156">
        <f>ROUND(ROUND((SUM(BF81:BF96)), 2)*I31, 2)</f>
        <v>0</v>
      </c>
      <c r="K31" s="50"/>
    </row>
    <row r="32" hidden="1" s="1" customFormat="1" ht="14.4" customHeight="1">
      <c r="B32" s="45"/>
      <c r="C32" s="46"/>
      <c r="D32" s="46"/>
      <c r="E32" s="54" t="s">
        <v>45</v>
      </c>
      <c r="F32" s="156">
        <f>ROUND(SUM(BG81:BG96), 2)</f>
        <v>0</v>
      </c>
      <c r="G32" s="46"/>
      <c r="H32" s="46"/>
      <c r="I32" s="157">
        <v>0.20999999999999999</v>
      </c>
      <c r="J32" s="156">
        <v>0</v>
      </c>
      <c r="K32" s="50"/>
    </row>
    <row r="33" hidden="1" s="1" customFormat="1" ht="14.4" customHeight="1">
      <c r="B33" s="45"/>
      <c r="C33" s="46"/>
      <c r="D33" s="46"/>
      <c r="E33" s="54" t="s">
        <v>46</v>
      </c>
      <c r="F33" s="156">
        <f>ROUND(SUM(BH81:BH96), 2)</f>
        <v>0</v>
      </c>
      <c r="G33" s="46"/>
      <c r="H33" s="46"/>
      <c r="I33" s="157">
        <v>0.14999999999999999</v>
      </c>
      <c r="J33" s="156">
        <v>0</v>
      </c>
      <c r="K33" s="50"/>
    </row>
    <row r="34" hidden="1" s="1" customFormat="1" ht="14.4" customHeight="1">
      <c r="B34" s="45"/>
      <c r="C34" s="46"/>
      <c r="D34" s="46"/>
      <c r="E34" s="54" t="s">
        <v>47</v>
      </c>
      <c r="F34" s="156">
        <f>ROUND(SUM(BI81:BI96), 2)</f>
        <v>0</v>
      </c>
      <c r="G34" s="46"/>
      <c r="H34" s="46"/>
      <c r="I34" s="157">
        <v>0</v>
      </c>
      <c r="J34" s="156">
        <v>0</v>
      </c>
      <c r="K34" s="50"/>
    </row>
    <row r="35" s="1" customFormat="1" ht="6.96" customHeight="1">
      <c r="B35" s="45"/>
      <c r="C35" s="46"/>
      <c r="D35" s="46"/>
      <c r="E35" s="46"/>
      <c r="F35" s="46"/>
      <c r="G35" s="46"/>
      <c r="H35" s="46"/>
      <c r="I35" s="143"/>
      <c r="J35" s="46"/>
      <c r="K35" s="50"/>
    </row>
    <row r="36" s="1" customFormat="1" ht="25.44" customHeight="1">
      <c r="B36" s="45"/>
      <c r="C36" s="158"/>
      <c r="D36" s="159" t="s">
        <v>48</v>
      </c>
      <c r="E36" s="97"/>
      <c r="F36" s="97"/>
      <c r="G36" s="160" t="s">
        <v>49</v>
      </c>
      <c r="H36" s="161" t="s">
        <v>50</v>
      </c>
      <c r="I36" s="162"/>
      <c r="J36" s="163">
        <f>SUM(J27:J34)</f>
        <v>0</v>
      </c>
      <c r="K36" s="164"/>
    </row>
    <row r="37" s="1" customFormat="1" ht="14.4" customHeight="1">
      <c r="B37" s="66"/>
      <c r="C37" s="67"/>
      <c r="D37" s="67"/>
      <c r="E37" s="67"/>
      <c r="F37" s="67"/>
      <c r="G37" s="67"/>
      <c r="H37" s="67"/>
      <c r="I37" s="165"/>
      <c r="J37" s="67"/>
      <c r="K37" s="68"/>
    </row>
    <row r="41" s="1" customFormat="1" ht="6.96" customHeight="1">
      <c r="B41" s="166"/>
      <c r="C41" s="167"/>
      <c r="D41" s="167"/>
      <c r="E41" s="167"/>
      <c r="F41" s="167"/>
      <c r="G41" s="167"/>
      <c r="H41" s="167"/>
      <c r="I41" s="168"/>
      <c r="J41" s="167"/>
      <c r="K41" s="169"/>
    </row>
    <row r="42" s="1" customFormat="1" ht="36.96" customHeight="1">
      <c r="B42" s="45"/>
      <c r="C42" s="29" t="s">
        <v>97</v>
      </c>
      <c r="D42" s="46"/>
      <c r="E42" s="46"/>
      <c r="F42" s="46"/>
      <c r="G42" s="46"/>
      <c r="H42" s="46"/>
      <c r="I42" s="143"/>
      <c r="J42" s="46"/>
      <c r="K42" s="50"/>
    </row>
    <row r="43" s="1" customFormat="1" ht="6.96" customHeight="1">
      <c r="B43" s="45"/>
      <c r="C43" s="46"/>
      <c r="D43" s="46"/>
      <c r="E43" s="46"/>
      <c r="F43" s="46"/>
      <c r="G43" s="46"/>
      <c r="H43" s="46"/>
      <c r="I43" s="143"/>
      <c r="J43" s="46"/>
      <c r="K43" s="50"/>
    </row>
    <row r="44" s="1" customFormat="1" ht="14.4" customHeight="1">
      <c r="B44" s="45"/>
      <c r="C44" s="39" t="s">
        <v>18</v>
      </c>
      <c r="D44" s="46"/>
      <c r="E44" s="46"/>
      <c r="F44" s="46"/>
      <c r="G44" s="46"/>
      <c r="H44" s="46"/>
      <c r="I44" s="143"/>
      <c r="J44" s="46"/>
      <c r="K44" s="50"/>
    </row>
    <row r="45" s="1" customFormat="1" ht="16.5" customHeight="1">
      <c r="B45" s="45"/>
      <c r="C45" s="46"/>
      <c r="D45" s="46"/>
      <c r="E45" s="142" t="str">
        <f>E7</f>
        <v>Individuální projekt Altánu</v>
      </c>
      <c r="F45" s="39"/>
      <c r="G45" s="39"/>
      <c r="H45" s="39"/>
      <c r="I45" s="143"/>
      <c r="J45" s="46"/>
      <c r="K45" s="50"/>
    </row>
    <row r="46" s="1" customFormat="1" ht="14.4" customHeight="1">
      <c r="B46" s="45"/>
      <c r="C46" s="39" t="s">
        <v>95</v>
      </c>
      <c r="D46" s="46"/>
      <c r="E46" s="46"/>
      <c r="F46" s="46"/>
      <c r="G46" s="46"/>
      <c r="H46" s="46"/>
      <c r="I46" s="143"/>
      <c r="J46" s="46"/>
      <c r="K46" s="50"/>
    </row>
    <row r="47" s="1" customFormat="1" ht="17.25" customHeight="1">
      <c r="B47" s="45"/>
      <c r="C47" s="46"/>
      <c r="D47" s="46"/>
      <c r="E47" s="144" t="str">
        <f>E9</f>
        <v>01 - Vedlejší rozpočtové náklady</v>
      </c>
      <c r="F47" s="46"/>
      <c r="G47" s="46"/>
      <c r="H47" s="46"/>
      <c r="I47" s="143"/>
      <c r="J47" s="46"/>
      <c r="K47" s="50"/>
    </row>
    <row r="48" s="1" customFormat="1" ht="6.96" customHeight="1">
      <c r="B48" s="45"/>
      <c r="C48" s="46"/>
      <c r="D48" s="46"/>
      <c r="E48" s="46"/>
      <c r="F48" s="46"/>
      <c r="G48" s="46"/>
      <c r="H48" s="46"/>
      <c r="I48" s="143"/>
      <c r="J48" s="46"/>
      <c r="K48" s="50"/>
    </row>
    <row r="49" s="1" customFormat="1" ht="18" customHeight="1">
      <c r="B49" s="45"/>
      <c r="C49" s="39" t="s">
        <v>23</v>
      </c>
      <c r="D49" s="46"/>
      <c r="E49" s="46"/>
      <c r="F49" s="34" t="str">
        <f>F12</f>
        <v>parc. č. 1204/1, k.ú. Senožaty</v>
      </c>
      <c r="G49" s="46"/>
      <c r="H49" s="46"/>
      <c r="I49" s="145" t="s">
        <v>25</v>
      </c>
      <c r="J49" s="146" t="str">
        <f>IF(J12="","",J12)</f>
        <v>22. 8. 2018</v>
      </c>
      <c r="K49" s="50"/>
    </row>
    <row r="50" s="1" customFormat="1" ht="6.96" customHeight="1">
      <c r="B50" s="45"/>
      <c r="C50" s="46"/>
      <c r="D50" s="46"/>
      <c r="E50" s="46"/>
      <c r="F50" s="46"/>
      <c r="G50" s="46"/>
      <c r="H50" s="46"/>
      <c r="I50" s="143"/>
      <c r="J50" s="46"/>
      <c r="K50" s="50"/>
    </row>
    <row r="51" s="1" customFormat="1">
      <c r="B51" s="45"/>
      <c r="C51" s="39" t="s">
        <v>27</v>
      </c>
      <c r="D51" s="46"/>
      <c r="E51" s="46"/>
      <c r="F51" s="34" t="str">
        <f>E15</f>
        <v>ZŠ Senožaty, Senožaty 184, 394 58 Senožaty</v>
      </c>
      <c r="G51" s="46"/>
      <c r="H51" s="46"/>
      <c r="I51" s="145" t="s">
        <v>34</v>
      </c>
      <c r="J51" s="43" t="str">
        <f>E21</f>
        <v>MASTERPLAN projektanti</v>
      </c>
      <c r="K51" s="50"/>
    </row>
    <row r="52" s="1" customFormat="1" ht="14.4" customHeight="1">
      <c r="B52" s="45"/>
      <c r="C52" s="39" t="s">
        <v>31</v>
      </c>
      <c r="D52" s="46"/>
      <c r="E52" s="46"/>
      <c r="F52" s="34" t="str">
        <f>IF(E18="","",E18)</f>
        <v/>
      </c>
      <c r="G52" s="46"/>
      <c r="H52" s="46"/>
      <c r="I52" s="143"/>
      <c r="J52" s="170"/>
      <c r="K52" s="50"/>
    </row>
    <row r="53" s="1" customFormat="1" ht="10.32" customHeight="1">
      <c r="B53" s="45"/>
      <c r="C53" s="46"/>
      <c r="D53" s="46"/>
      <c r="E53" s="46"/>
      <c r="F53" s="46"/>
      <c r="G53" s="46"/>
      <c r="H53" s="46"/>
      <c r="I53" s="143"/>
      <c r="J53" s="46"/>
      <c r="K53" s="50"/>
    </row>
    <row r="54" s="1" customFormat="1" ht="29.28" customHeight="1">
      <c r="B54" s="45"/>
      <c r="C54" s="171" t="s">
        <v>98</v>
      </c>
      <c r="D54" s="158"/>
      <c r="E54" s="158"/>
      <c r="F54" s="158"/>
      <c r="G54" s="158"/>
      <c r="H54" s="158"/>
      <c r="I54" s="172"/>
      <c r="J54" s="173" t="s">
        <v>99</v>
      </c>
      <c r="K54" s="174"/>
    </row>
    <row r="55" s="1" customFormat="1" ht="10.32" customHeight="1">
      <c r="B55" s="45"/>
      <c r="C55" s="46"/>
      <c r="D55" s="46"/>
      <c r="E55" s="46"/>
      <c r="F55" s="46"/>
      <c r="G55" s="46"/>
      <c r="H55" s="46"/>
      <c r="I55" s="143"/>
      <c r="J55" s="46"/>
      <c r="K55" s="50"/>
    </row>
    <row r="56" s="1" customFormat="1" ht="29.28" customHeight="1">
      <c r="B56" s="45"/>
      <c r="C56" s="175" t="s">
        <v>100</v>
      </c>
      <c r="D56" s="46"/>
      <c r="E56" s="46"/>
      <c r="F56" s="46"/>
      <c r="G56" s="46"/>
      <c r="H56" s="46"/>
      <c r="I56" s="143"/>
      <c r="J56" s="154">
        <f>J81</f>
        <v>0</v>
      </c>
      <c r="K56" s="50"/>
      <c r="AU56" s="23" t="s">
        <v>101</v>
      </c>
    </row>
    <row r="57" s="7" customFormat="1" ht="24.96" customHeight="1">
      <c r="B57" s="176"/>
      <c r="C57" s="177"/>
      <c r="D57" s="178" t="s">
        <v>102</v>
      </c>
      <c r="E57" s="179"/>
      <c r="F57" s="179"/>
      <c r="G57" s="179"/>
      <c r="H57" s="179"/>
      <c r="I57" s="180"/>
      <c r="J57" s="181">
        <f>J82</f>
        <v>0</v>
      </c>
      <c r="K57" s="182"/>
    </row>
    <row r="58" s="8" customFormat="1" ht="19.92" customHeight="1">
      <c r="B58" s="183"/>
      <c r="C58" s="184"/>
      <c r="D58" s="185" t="s">
        <v>103</v>
      </c>
      <c r="E58" s="186"/>
      <c r="F58" s="186"/>
      <c r="G58" s="186"/>
      <c r="H58" s="186"/>
      <c r="I58" s="187"/>
      <c r="J58" s="188">
        <f>J83</f>
        <v>0</v>
      </c>
      <c r="K58" s="189"/>
    </row>
    <row r="59" s="8" customFormat="1" ht="19.92" customHeight="1">
      <c r="B59" s="183"/>
      <c r="C59" s="184"/>
      <c r="D59" s="185" t="s">
        <v>104</v>
      </c>
      <c r="E59" s="186"/>
      <c r="F59" s="186"/>
      <c r="G59" s="186"/>
      <c r="H59" s="186"/>
      <c r="I59" s="187"/>
      <c r="J59" s="188">
        <f>J88</f>
        <v>0</v>
      </c>
      <c r="K59" s="189"/>
    </row>
    <row r="60" s="8" customFormat="1" ht="19.92" customHeight="1">
      <c r="B60" s="183"/>
      <c r="C60" s="184"/>
      <c r="D60" s="185" t="s">
        <v>105</v>
      </c>
      <c r="E60" s="186"/>
      <c r="F60" s="186"/>
      <c r="G60" s="186"/>
      <c r="H60" s="186"/>
      <c r="I60" s="187"/>
      <c r="J60" s="188">
        <f>J90</f>
        <v>0</v>
      </c>
      <c r="K60" s="189"/>
    </row>
    <row r="61" s="8" customFormat="1" ht="19.92" customHeight="1">
      <c r="B61" s="183"/>
      <c r="C61" s="184"/>
      <c r="D61" s="185" t="s">
        <v>106</v>
      </c>
      <c r="E61" s="186"/>
      <c r="F61" s="186"/>
      <c r="G61" s="186"/>
      <c r="H61" s="186"/>
      <c r="I61" s="187"/>
      <c r="J61" s="188">
        <f>J94</f>
        <v>0</v>
      </c>
      <c r="K61" s="189"/>
    </row>
    <row r="62" s="1" customFormat="1" ht="21.84" customHeight="1">
      <c r="B62" s="45"/>
      <c r="C62" s="46"/>
      <c r="D62" s="46"/>
      <c r="E62" s="46"/>
      <c r="F62" s="46"/>
      <c r="G62" s="46"/>
      <c r="H62" s="46"/>
      <c r="I62" s="143"/>
      <c r="J62" s="46"/>
      <c r="K62" s="50"/>
    </row>
    <row r="63" s="1" customFormat="1" ht="6.96" customHeight="1">
      <c r="B63" s="66"/>
      <c r="C63" s="67"/>
      <c r="D63" s="67"/>
      <c r="E63" s="67"/>
      <c r="F63" s="67"/>
      <c r="G63" s="67"/>
      <c r="H63" s="67"/>
      <c r="I63" s="165"/>
      <c r="J63" s="67"/>
      <c r="K63" s="68"/>
    </row>
    <row r="67" s="1" customFormat="1" ht="6.96" customHeight="1">
      <c r="B67" s="69"/>
      <c r="C67" s="70"/>
      <c r="D67" s="70"/>
      <c r="E67" s="70"/>
      <c r="F67" s="70"/>
      <c r="G67" s="70"/>
      <c r="H67" s="70"/>
      <c r="I67" s="168"/>
      <c r="J67" s="70"/>
      <c r="K67" s="70"/>
      <c r="L67" s="71"/>
    </row>
    <row r="68" s="1" customFormat="1" ht="36.96" customHeight="1">
      <c r="B68" s="45"/>
      <c r="C68" s="72" t="s">
        <v>107</v>
      </c>
      <c r="D68" s="73"/>
      <c r="E68" s="73"/>
      <c r="F68" s="73"/>
      <c r="G68" s="73"/>
      <c r="H68" s="73"/>
      <c r="I68" s="190"/>
      <c r="J68" s="73"/>
      <c r="K68" s="73"/>
      <c r="L68" s="71"/>
    </row>
    <row r="69" s="1" customFormat="1" ht="6.96" customHeight="1">
      <c r="B69" s="45"/>
      <c r="C69" s="73"/>
      <c r="D69" s="73"/>
      <c r="E69" s="73"/>
      <c r="F69" s="73"/>
      <c r="G69" s="73"/>
      <c r="H69" s="73"/>
      <c r="I69" s="190"/>
      <c r="J69" s="73"/>
      <c r="K69" s="73"/>
      <c r="L69" s="71"/>
    </row>
    <row r="70" s="1" customFormat="1" ht="14.4" customHeight="1">
      <c r="B70" s="45"/>
      <c r="C70" s="75" t="s">
        <v>18</v>
      </c>
      <c r="D70" s="73"/>
      <c r="E70" s="73"/>
      <c r="F70" s="73"/>
      <c r="G70" s="73"/>
      <c r="H70" s="73"/>
      <c r="I70" s="190"/>
      <c r="J70" s="73"/>
      <c r="K70" s="73"/>
      <c r="L70" s="71"/>
    </row>
    <row r="71" s="1" customFormat="1" ht="16.5" customHeight="1">
      <c r="B71" s="45"/>
      <c r="C71" s="73"/>
      <c r="D71" s="73"/>
      <c r="E71" s="191" t="str">
        <f>E7</f>
        <v>Individuální projekt Altánu</v>
      </c>
      <c r="F71" s="75"/>
      <c r="G71" s="75"/>
      <c r="H71" s="75"/>
      <c r="I71" s="190"/>
      <c r="J71" s="73"/>
      <c r="K71" s="73"/>
      <c r="L71" s="71"/>
    </row>
    <row r="72" s="1" customFormat="1" ht="14.4" customHeight="1">
      <c r="B72" s="45"/>
      <c r="C72" s="75" t="s">
        <v>95</v>
      </c>
      <c r="D72" s="73"/>
      <c r="E72" s="73"/>
      <c r="F72" s="73"/>
      <c r="G72" s="73"/>
      <c r="H72" s="73"/>
      <c r="I72" s="190"/>
      <c r="J72" s="73"/>
      <c r="K72" s="73"/>
      <c r="L72" s="71"/>
    </row>
    <row r="73" s="1" customFormat="1" ht="17.25" customHeight="1">
      <c r="B73" s="45"/>
      <c r="C73" s="73"/>
      <c r="D73" s="73"/>
      <c r="E73" s="81" t="str">
        <f>E9</f>
        <v>01 - Vedlejší rozpočtové náklady</v>
      </c>
      <c r="F73" s="73"/>
      <c r="G73" s="73"/>
      <c r="H73" s="73"/>
      <c r="I73" s="190"/>
      <c r="J73" s="73"/>
      <c r="K73" s="73"/>
      <c r="L73" s="71"/>
    </row>
    <row r="74" s="1" customFormat="1" ht="6.96" customHeight="1">
      <c r="B74" s="45"/>
      <c r="C74" s="73"/>
      <c r="D74" s="73"/>
      <c r="E74" s="73"/>
      <c r="F74" s="73"/>
      <c r="G74" s="73"/>
      <c r="H74" s="73"/>
      <c r="I74" s="190"/>
      <c r="J74" s="73"/>
      <c r="K74" s="73"/>
      <c r="L74" s="71"/>
    </row>
    <row r="75" s="1" customFormat="1" ht="18" customHeight="1">
      <c r="B75" s="45"/>
      <c r="C75" s="75" t="s">
        <v>23</v>
      </c>
      <c r="D75" s="73"/>
      <c r="E75" s="73"/>
      <c r="F75" s="192" t="str">
        <f>F12</f>
        <v>parc. č. 1204/1, k.ú. Senožaty</v>
      </c>
      <c r="G75" s="73"/>
      <c r="H75" s="73"/>
      <c r="I75" s="193" t="s">
        <v>25</v>
      </c>
      <c r="J75" s="84" t="str">
        <f>IF(J12="","",J12)</f>
        <v>22. 8. 2018</v>
      </c>
      <c r="K75" s="73"/>
      <c r="L75" s="71"/>
    </row>
    <row r="76" s="1" customFormat="1" ht="6.96" customHeight="1">
      <c r="B76" s="45"/>
      <c r="C76" s="73"/>
      <c r="D76" s="73"/>
      <c r="E76" s="73"/>
      <c r="F76" s="73"/>
      <c r="G76" s="73"/>
      <c r="H76" s="73"/>
      <c r="I76" s="190"/>
      <c r="J76" s="73"/>
      <c r="K76" s="73"/>
      <c r="L76" s="71"/>
    </row>
    <row r="77" s="1" customFormat="1">
      <c r="B77" s="45"/>
      <c r="C77" s="75" t="s">
        <v>27</v>
      </c>
      <c r="D77" s="73"/>
      <c r="E77" s="73"/>
      <c r="F77" s="192" t="str">
        <f>E15</f>
        <v>ZŠ Senožaty, Senožaty 184, 394 58 Senožaty</v>
      </c>
      <c r="G77" s="73"/>
      <c r="H77" s="73"/>
      <c r="I77" s="193" t="s">
        <v>34</v>
      </c>
      <c r="J77" s="192" t="str">
        <f>E21</f>
        <v>MASTERPLAN projektanti</v>
      </c>
      <c r="K77" s="73"/>
      <c r="L77" s="71"/>
    </row>
    <row r="78" s="1" customFormat="1" ht="14.4" customHeight="1">
      <c r="B78" s="45"/>
      <c r="C78" s="75" t="s">
        <v>31</v>
      </c>
      <c r="D78" s="73"/>
      <c r="E78" s="73"/>
      <c r="F78" s="192" t="str">
        <f>IF(E18="","",E18)</f>
        <v/>
      </c>
      <c r="G78" s="73"/>
      <c r="H78" s="73"/>
      <c r="I78" s="190"/>
      <c r="J78" s="73"/>
      <c r="K78" s="73"/>
      <c r="L78" s="71"/>
    </row>
    <row r="79" s="1" customFormat="1" ht="10.32" customHeight="1">
      <c r="B79" s="45"/>
      <c r="C79" s="73"/>
      <c r="D79" s="73"/>
      <c r="E79" s="73"/>
      <c r="F79" s="73"/>
      <c r="G79" s="73"/>
      <c r="H79" s="73"/>
      <c r="I79" s="190"/>
      <c r="J79" s="73"/>
      <c r="K79" s="73"/>
      <c r="L79" s="71"/>
    </row>
    <row r="80" s="9" customFormat="1" ht="29.28" customHeight="1">
      <c r="B80" s="194"/>
      <c r="C80" s="195" t="s">
        <v>108</v>
      </c>
      <c r="D80" s="196" t="s">
        <v>57</v>
      </c>
      <c r="E80" s="196" t="s">
        <v>53</v>
      </c>
      <c r="F80" s="196" t="s">
        <v>109</v>
      </c>
      <c r="G80" s="196" t="s">
        <v>110</v>
      </c>
      <c r="H80" s="196" t="s">
        <v>111</v>
      </c>
      <c r="I80" s="197" t="s">
        <v>112</v>
      </c>
      <c r="J80" s="196" t="s">
        <v>99</v>
      </c>
      <c r="K80" s="198" t="s">
        <v>113</v>
      </c>
      <c r="L80" s="199"/>
      <c r="M80" s="101" t="s">
        <v>114</v>
      </c>
      <c r="N80" s="102" t="s">
        <v>42</v>
      </c>
      <c r="O80" s="102" t="s">
        <v>115</v>
      </c>
      <c r="P80" s="102" t="s">
        <v>116</v>
      </c>
      <c r="Q80" s="102" t="s">
        <v>117</v>
      </c>
      <c r="R80" s="102" t="s">
        <v>118</v>
      </c>
      <c r="S80" s="102" t="s">
        <v>119</v>
      </c>
      <c r="T80" s="103" t="s">
        <v>120</v>
      </c>
    </row>
    <row r="81" s="1" customFormat="1" ht="29.28" customHeight="1">
      <c r="B81" s="45"/>
      <c r="C81" s="107" t="s">
        <v>100</v>
      </c>
      <c r="D81" s="73"/>
      <c r="E81" s="73"/>
      <c r="F81" s="73"/>
      <c r="G81" s="73"/>
      <c r="H81" s="73"/>
      <c r="I81" s="190"/>
      <c r="J81" s="200">
        <f>BK81</f>
        <v>0</v>
      </c>
      <c r="K81" s="73"/>
      <c r="L81" s="71"/>
      <c r="M81" s="104"/>
      <c r="N81" s="105"/>
      <c r="O81" s="105"/>
      <c r="P81" s="201">
        <f>P82</f>
        <v>0</v>
      </c>
      <c r="Q81" s="105"/>
      <c r="R81" s="201">
        <f>R82</f>
        <v>0</v>
      </c>
      <c r="S81" s="105"/>
      <c r="T81" s="202">
        <f>T82</f>
        <v>0</v>
      </c>
      <c r="AT81" s="23" t="s">
        <v>71</v>
      </c>
      <c r="AU81" s="23" t="s">
        <v>101</v>
      </c>
      <c r="BK81" s="203">
        <f>BK82</f>
        <v>0</v>
      </c>
    </row>
    <row r="82" s="10" customFormat="1" ht="37.44001" customHeight="1">
      <c r="B82" s="204"/>
      <c r="C82" s="205"/>
      <c r="D82" s="206" t="s">
        <v>71</v>
      </c>
      <c r="E82" s="207" t="s">
        <v>121</v>
      </c>
      <c r="F82" s="207" t="s">
        <v>78</v>
      </c>
      <c r="G82" s="205"/>
      <c r="H82" s="205"/>
      <c r="I82" s="208"/>
      <c r="J82" s="209">
        <f>BK82</f>
        <v>0</v>
      </c>
      <c r="K82" s="205"/>
      <c r="L82" s="210"/>
      <c r="M82" s="211"/>
      <c r="N82" s="212"/>
      <c r="O82" s="212"/>
      <c r="P82" s="213">
        <f>P83+P88+P90+P94</f>
        <v>0</v>
      </c>
      <c r="Q82" s="212"/>
      <c r="R82" s="213">
        <f>R83+R88+R90+R94</f>
        <v>0</v>
      </c>
      <c r="S82" s="212"/>
      <c r="T82" s="214">
        <f>T83+T88+T90+T94</f>
        <v>0</v>
      </c>
      <c r="AR82" s="215" t="s">
        <v>122</v>
      </c>
      <c r="AT82" s="216" t="s">
        <v>71</v>
      </c>
      <c r="AU82" s="216" t="s">
        <v>72</v>
      </c>
      <c r="AY82" s="215" t="s">
        <v>123</v>
      </c>
      <c r="BK82" s="217">
        <f>BK83+BK88+BK90+BK94</f>
        <v>0</v>
      </c>
    </row>
    <row r="83" s="10" customFormat="1" ht="19.92" customHeight="1">
      <c r="B83" s="204"/>
      <c r="C83" s="205"/>
      <c r="D83" s="206" t="s">
        <v>71</v>
      </c>
      <c r="E83" s="218" t="s">
        <v>124</v>
      </c>
      <c r="F83" s="218" t="s">
        <v>125</v>
      </c>
      <c r="G83" s="205"/>
      <c r="H83" s="205"/>
      <c r="I83" s="208"/>
      <c r="J83" s="219">
        <f>BK83</f>
        <v>0</v>
      </c>
      <c r="K83" s="205"/>
      <c r="L83" s="210"/>
      <c r="M83" s="211"/>
      <c r="N83" s="212"/>
      <c r="O83" s="212"/>
      <c r="P83" s="213">
        <f>SUM(P84:P87)</f>
        <v>0</v>
      </c>
      <c r="Q83" s="212"/>
      <c r="R83" s="213">
        <f>SUM(R84:R87)</f>
        <v>0</v>
      </c>
      <c r="S83" s="212"/>
      <c r="T83" s="214">
        <f>SUM(T84:T87)</f>
        <v>0</v>
      </c>
      <c r="AR83" s="215" t="s">
        <v>122</v>
      </c>
      <c r="AT83" s="216" t="s">
        <v>71</v>
      </c>
      <c r="AU83" s="216" t="s">
        <v>80</v>
      </c>
      <c r="AY83" s="215" t="s">
        <v>123</v>
      </c>
      <c r="BK83" s="217">
        <f>SUM(BK84:BK87)</f>
        <v>0</v>
      </c>
    </row>
    <row r="84" s="1" customFormat="1" ht="16.5" customHeight="1">
      <c r="B84" s="45"/>
      <c r="C84" s="220" t="s">
        <v>80</v>
      </c>
      <c r="D84" s="220" t="s">
        <v>126</v>
      </c>
      <c r="E84" s="221" t="s">
        <v>127</v>
      </c>
      <c r="F84" s="222" t="s">
        <v>128</v>
      </c>
      <c r="G84" s="223" t="s">
        <v>129</v>
      </c>
      <c r="H84" s="224">
        <v>1</v>
      </c>
      <c r="I84" s="225"/>
      <c r="J84" s="226">
        <f>ROUND(I84*H84,2)</f>
        <v>0</v>
      </c>
      <c r="K84" s="222" t="s">
        <v>130</v>
      </c>
      <c r="L84" s="71"/>
      <c r="M84" s="227" t="s">
        <v>21</v>
      </c>
      <c r="N84" s="228" t="s">
        <v>43</v>
      </c>
      <c r="O84" s="46"/>
      <c r="P84" s="229">
        <f>O84*H84</f>
        <v>0</v>
      </c>
      <c r="Q84" s="229">
        <v>0</v>
      </c>
      <c r="R84" s="229">
        <f>Q84*H84</f>
        <v>0</v>
      </c>
      <c r="S84" s="229">
        <v>0</v>
      </c>
      <c r="T84" s="230">
        <f>S84*H84</f>
        <v>0</v>
      </c>
      <c r="AR84" s="23" t="s">
        <v>131</v>
      </c>
      <c r="AT84" s="23" t="s">
        <v>126</v>
      </c>
      <c r="AU84" s="23" t="s">
        <v>82</v>
      </c>
      <c r="AY84" s="23" t="s">
        <v>123</v>
      </c>
      <c r="BE84" s="231">
        <f>IF(N84="základní",J84,0)</f>
        <v>0</v>
      </c>
      <c r="BF84" s="231">
        <f>IF(N84="snížená",J84,0)</f>
        <v>0</v>
      </c>
      <c r="BG84" s="231">
        <f>IF(N84="zákl. přenesená",J84,0)</f>
        <v>0</v>
      </c>
      <c r="BH84" s="231">
        <f>IF(N84="sníž. přenesená",J84,0)</f>
        <v>0</v>
      </c>
      <c r="BI84" s="231">
        <f>IF(N84="nulová",J84,0)</f>
        <v>0</v>
      </c>
      <c r="BJ84" s="23" t="s">
        <v>80</v>
      </c>
      <c r="BK84" s="231">
        <f>ROUND(I84*H84,2)</f>
        <v>0</v>
      </c>
      <c r="BL84" s="23" t="s">
        <v>131</v>
      </c>
      <c r="BM84" s="23" t="s">
        <v>132</v>
      </c>
    </row>
    <row r="85" s="1" customFormat="1" ht="16.5" customHeight="1">
      <c r="B85" s="45"/>
      <c r="C85" s="220" t="s">
        <v>82</v>
      </c>
      <c r="D85" s="220" t="s">
        <v>126</v>
      </c>
      <c r="E85" s="221" t="s">
        <v>133</v>
      </c>
      <c r="F85" s="222" t="s">
        <v>134</v>
      </c>
      <c r="G85" s="223" t="s">
        <v>129</v>
      </c>
      <c r="H85" s="224">
        <v>1</v>
      </c>
      <c r="I85" s="225"/>
      <c r="J85" s="226">
        <f>ROUND(I85*H85,2)</f>
        <v>0</v>
      </c>
      <c r="K85" s="222" t="s">
        <v>130</v>
      </c>
      <c r="L85" s="71"/>
      <c r="M85" s="227" t="s">
        <v>21</v>
      </c>
      <c r="N85" s="228" t="s">
        <v>43</v>
      </c>
      <c r="O85" s="46"/>
      <c r="P85" s="229">
        <f>O85*H85</f>
        <v>0</v>
      </c>
      <c r="Q85" s="229">
        <v>0</v>
      </c>
      <c r="R85" s="229">
        <f>Q85*H85</f>
        <v>0</v>
      </c>
      <c r="S85" s="229">
        <v>0</v>
      </c>
      <c r="T85" s="230">
        <f>S85*H85</f>
        <v>0</v>
      </c>
      <c r="AR85" s="23" t="s">
        <v>131</v>
      </c>
      <c r="AT85" s="23" t="s">
        <v>126</v>
      </c>
      <c r="AU85" s="23" t="s">
        <v>82</v>
      </c>
      <c r="AY85" s="23" t="s">
        <v>123</v>
      </c>
      <c r="BE85" s="231">
        <f>IF(N85="základní",J85,0)</f>
        <v>0</v>
      </c>
      <c r="BF85" s="231">
        <f>IF(N85="snížená",J85,0)</f>
        <v>0</v>
      </c>
      <c r="BG85" s="231">
        <f>IF(N85="zákl. přenesená",J85,0)</f>
        <v>0</v>
      </c>
      <c r="BH85" s="231">
        <f>IF(N85="sníž. přenesená",J85,0)</f>
        <v>0</v>
      </c>
      <c r="BI85" s="231">
        <f>IF(N85="nulová",J85,0)</f>
        <v>0</v>
      </c>
      <c r="BJ85" s="23" t="s">
        <v>80</v>
      </c>
      <c r="BK85" s="231">
        <f>ROUND(I85*H85,2)</f>
        <v>0</v>
      </c>
      <c r="BL85" s="23" t="s">
        <v>131</v>
      </c>
      <c r="BM85" s="23" t="s">
        <v>135</v>
      </c>
    </row>
    <row r="86" s="1" customFormat="1" ht="16.5" customHeight="1">
      <c r="B86" s="45"/>
      <c r="C86" s="220" t="s">
        <v>136</v>
      </c>
      <c r="D86" s="220" t="s">
        <v>126</v>
      </c>
      <c r="E86" s="221" t="s">
        <v>137</v>
      </c>
      <c r="F86" s="222" t="s">
        <v>138</v>
      </c>
      <c r="G86" s="223" t="s">
        <v>129</v>
      </c>
      <c r="H86" s="224">
        <v>1</v>
      </c>
      <c r="I86" s="225"/>
      <c r="J86" s="226">
        <f>ROUND(I86*H86,2)</f>
        <v>0</v>
      </c>
      <c r="K86" s="222" t="s">
        <v>130</v>
      </c>
      <c r="L86" s="71"/>
      <c r="M86" s="227" t="s">
        <v>21</v>
      </c>
      <c r="N86" s="228" t="s">
        <v>43</v>
      </c>
      <c r="O86" s="46"/>
      <c r="P86" s="229">
        <f>O86*H86</f>
        <v>0</v>
      </c>
      <c r="Q86" s="229">
        <v>0</v>
      </c>
      <c r="R86" s="229">
        <f>Q86*H86</f>
        <v>0</v>
      </c>
      <c r="S86" s="229">
        <v>0</v>
      </c>
      <c r="T86" s="230">
        <f>S86*H86</f>
        <v>0</v>
      </c>
      <c r="AR86" s="23" t="s">
        <v>131</v>
      </c>
      <c r="AT86" s="23" t="s">
        <v>126</v>
      </c>
      <c r="AU86" s="23" t="s">
        <v>82</v>
      </c>
      <c r="AY86" s="23" t="s">
        <v>123</v>
      </c>
      <c r="BE86" s="231">
        <f>IF(N86="základní",J86,0)</f>
        <v>0</v>
      </c>
      <c r="BF86" s="231">
        <f>IF(N86="snížená",J86,0)</f>
        <v>0</v>
      </c>
      <c r="BG86" s="231">
        <f>IF(N86="zákl. přenesená",J86,0)</f>
        <v>0</v>
      </c>
      <c r="BH86" s="231">
        <f>IF(N86="sníž. přenesená",J86,0)</f>
        <v>0</v>
      </c>
      <c r="BI86" s="231">
        <f>IF(N86="nulová",J86,0)</f>
        <v>0</v>
      </c>
      <c r="BJ86" s="23" t="s">
        <v>80</v>
      </c>
      <c r="BK86" s="231">
        <f>ROUND(I86*H86,2)</f>
        <v>0</v>
      </c>
      <c r="BL86" s="23" t="s">
        <v>131</v>
      </c>
      <c r="BM86" s="23" t="s">
        <v>139</v>
      </c>
    </row>
    <row r="87" s="1" customFormat="1" ht="16.5" customHeight="1">
      <c r="B87" s="45"/>
      <c r="C87" s="220" t="s">
        <v>140</v>
      </c>
      <c r="D87" s="220" t="s">
        <v>126</v>
      </c>
      <c r="E87" s="221" t="s">
        <v>141</v>
      </c>
      <c r="F87" s="222" t="s">
        <v>142</v>
      </c>
      <c r="G87" s="223" t="s">
        <v>129</v>
      </c>
      <c r="H87" s="224">
        <v>1</v>
      </c>
      <c r="I87" s="225"/>
      <c r="J87" s="226">
        <f>ROUND(I87*H87,2)</f>
        <v>0</v>
      </c>
      <c r="K87" s="222" t="s">
        <v>130</v>
      </c>
      <c r="L87" s="71"/>
      <c r="M87" s="227" t="s">
        <v>21</v>
      </c>
      <c r="N87" s="228" t="s">
        <v>43</v>
      </c>
      <c r="O87" s="46"/>
      <c r="P87" s="229">
        <f>O87*H87</f>
        <v>0</v>
      </c>
      <c r="Q87" s="229">
        <v>0</v>
      </c>
      <c r="R87" s="229">
        <f>Q87*H87</f>
        <v>0</v>
      </c>
      <c r="S87" s="229">
        <v>0</v>
      </c>
      <c r="T87" s="230">
        <f>S87*H87</f>
        <v>0</v>
      </c>
      <c r="AR87" s="23" t="s">
        <v>131</v>
      </c>
      <c r="AT87" s="23" t="s">
        <v>126</v>
      </c>
      <c r="AU87" s="23" t="s">
        <v>82</v>
      </c>
      <c r="AY87" s="23" t="s">
        <v>123</v>
      </c>
      <c r="BE87" s="231">
        <f>IF(N87="základní",J87,0)</f>
        <v>0</v>
      </c>
      <c r="BF87" s="231">
        <f>IF(N87="snížená",J87,0)</f>
        <v>0</v>
      </c>
      <c r="BG87" s="231">
        <f>IF(N87="zákl. přenesená",J87,0)</f>
        <v>0</v>
      </c>
      <c r="BH87" s="231">
        <f>IF(N87="sníž. přenesená",J87,0)</f>
        <v>0</v>
      </c>
      <c r="BI87" s="231">
        <f>IF(N87="nulová",J87,0)</f>
        <v>0</v>
      </c>
      <c r="BJ87" s="23" t="s">
        <v>80</v>
      </c>
      <c r="BK87" s="231">
        <f>ROUND(I87*H87,2)</f>
        <v>0</v>
      </c>
      <c r="BL87" s="23" t="s">
        <v>131</v>
      </c>
      <c r="BM87" s="23" t="s">
        <v>143</v>
      </c>
    </row>
    <row r="88" s="10" customFormat="1" ht="29.88" customHeight="1">
      <c r="B88" s="204"/>
      <c r="C88" s="205"/>
      <c r="D88" s="206" t="s">
        <v>71</v>
      </c>
      <c r="E88" s="218" t="s">
        <v>144</v>
      </c>
      <c r="F88" s="218" t="s">
        <v>145</v>
      </c>
      <c r="G88" s="205"/>
      <c r="H88" s="205"/>
      <c r="I88" s="208"/>
      <c r="J88" s="219">
        <f>BK88</f>
        <v>0</v>
      </c>
      <c r="K88" s="205"/>
      <c r="L88" s="210"/>
      <c r="M88" s="211"/>
      <c r="N88" s="212"/>
      <c r="O88" s="212"/>
      <c r="P88" s="213">
        <f>P89</f>
        <v>0</v>
      </c>
      <c r="Q88" s="212"/>
      <c r="R88" s="213">
        <f>R89</f>
        <v>0</v>
      </c>
      <c r="S88" s="212"/>
      <c r="T88" s="214">
        <f>T89</f>
        <v>0</v>
      </c>
      <c r="AR88" s="215" t="s">
        <v>122</v>
      </c>
      <c r="AT88" s="216" t="s">
        <v>71</v>
      </c>
      <c r="AU88" s="216" t="s">
        <v>80</v>
      </c>
      <c r="AY88" s="215" t="s">
        <v>123</v>
      </c>
      <c r="BK88" s="217">
        <f>BK89</f>
        <v>0</v>
      </c>
    </row>
    <row r="89" s="1" customFormat="1" ht="16.5" customHeight="1">
      <c r="B89" s="45"/>
      <c r="C89" s="220" t="s">
        <v>122</v>
      </c>
      <c r="D89" s="220" t="s">
        <v>126</v>
      </c>
      <c r="E89" s="221" t="s">
        <v>146</v>
      </c>
      <c r="F89" s="222" t="s">
        <v>145</v>
      </c>
      <c r="G89" s="223" t="s">
        <v>129</v>
      </c>
      <c r="H89" s="224">
        <v>1</v>
      </c>
      <c r="I89" s="225"/>
      <c r="J89" s="226">
        <f>ROUND(I89*H89,2)</f>
        <v>0</v>
      </c>
      <c r="K89" s="222" t="s">
        <v>130</v>
      </c>
      <c r="L89" s="71"/>
      <c r="M89" s="227" t="s">
        <v>21</v>
      </c>
      <c r="N89" s="228" t="s">
        <v>43</v>
      </c>
      <c r="O89" s="46"/>
      <c r="P89" s="229">
        <f>O89*H89</f>
        <v>0</v>
      </c>
      <c r="Q89" s="229">
        <v>0</v>
      </c>
      <c r="R89" s="229">
        <f>Q89*H89</f>
        <v>0</v>
      </c>
      <c r="S89" s="229">
        <v>0</v>
      </c>
      <c r="T89" s="230">
        <f>S89*H89</f>
        <v>0</v>
      </c>
      <c r="AR89" s="23" t="s">
        <v>131</v>
      </c>
      <c r="AT89" s="23" t="s">
        <v>126</v>
      </c>
      <c r="AU89" s="23" t="s">
        <v>82</v>
      </c>
      <c r="AY89" s="23" t="s">
        <v>123</v>
      </c>
      <c r="BE89" s="231">
        <f>IF(N89="základní",J89,0)</f>
        <v>0</v>
      </c>
      <c r="BF89" s="231">
        <f>IF(N89="snížená",J89,0)</f>
        <v>0</v>
      </c>
      <c r="BG89" s="231">
        <f>IF(N89="zákl. přenesená",J89,0)</f>
        <v>0</v>
      </c>
      <c r="BH89" s="231">
        <f>IF(N89="sníž. přenesená",J89,0)</f>
        <v>0</v>
      </c>
      <c r="BI89" s="231">
        <f>IF(N89="nulová",J89,0)</f>
        <v>0</v>
      </c>
      <c r="BJ89" s="23" t="s">
        <v>80</v>
      </c>
      <c r="BK89" s="231">
        <f>ROUND(I89*H89,2)</f>
        <v>0</v>
      </c>
      <c r="BL89" s="23" t="s">
        <v>131</v>
      </c>
      <c r="BM89" s="23" t="s">
        <v>147</v>
      </c>
    </row>
    <row r="90" s="10" customFormat="1" ht="29.88" customHeight="1">
      <c r="B90" s="204"/>
      <c r="C90" s="205"/>
      <c r="D90" s="206" t="s">
        <v>71</v>
      </c>
      <c r="E90" s="218" t="s">
        <v>148</v>
      </c>
      <c r="F90" s="218" t="s">
        <v>149</v>
      </c>
      <c r="G90" s="205"/>
      <c r="H90" s="205"/>
      <c r="I90" s="208"/>
      <c r="J90" s="219">
        <f>BK90</f>
        <v>0</v>
      </c>
      <c r="K90" s="205"/>
      <c r="L90" s="210"/>
      <c r="M90" s="211"/>
      <c r="N90" s="212"/>
      <c r="O90" s="212"/>
      <c r="P90" s="213">
        <f>SUM(P91:P93)</f>
        <v>0</v>
      </c>
      <c r="Q90" s="212"/>
      <c r="R90" s="213">
        <f>SUM(R91:R93)</f>
        <v>0</v>
      </c>
      <c r="S90" s="212"/>
      <c r="T90" s="214">
        <f>SUM(T91:T93)</f>
        <v>0</v>
      </c>
      <c r="AR90" s="215" t="s">
        <v>122</v>
      </c>
      <c r="AT90" s="216" t="s">
        <v>71</v>
      </c>
      <c r="AU90" s="216" t="s">
        <v>80</v>
      </c>
      <c r="AY90" s="215" t="s">
        <v>123</v>
      </c>
      <c r="BK90" s="217">
        <f>SUM(BK91:BK93)</f>
        <v>0</v>
      </c>
    </row>
    <row r="91" s="1" customFormat="1" ht="16.5" customHeight="1">
      <c r="B91" s="45"/>
      <c r="C91" s="220" t="s">
        <v>150</v>
      </c>
      <c r="D91" s="220" t="s">
        <v>126</v>
      </c>
      <c r="E91" s="221" t="s">
        <v>151</v>
      </c>
      <c r="F91" s="222" t="s">
        <v>152</v>
      </c>
      <c r="G91" s="223" t="s">
        <v>129</v>
      </c>
      <c r="H91" s="224">
        <v>1</v>
      </c>
      <c r="I91" s="225"/>
      <c r="J91" s="226">
        <f>ROUND(I91*H91,2)</f>
        <v>0</v>
      </c>
      <c r="K91" s="222" t="s">
        <v>130</v>
      </c>
      <c r="L91" s="71"/>
      <c r="M91" s="227" t="s">
        <v>21</v>
      </c>
      <c r="N91" s="228" t="s">
        <v>43</v>
      </c>
      <c r="O91" s="46"/>
      <c r="P91" s="229">
        <f>O91*H91</f>
        <v>0</v>
      </c>
      <c r="Q91" s="229">
        <v>0</v>
      </c>
      <c r="R91" s="229">
        <f>Q91*H91</f>
        <v>0</v>
      </c>
      <c r="S91" s="229">
        <v>0</v>
      </c>
      <c r="T91" s="230">
        <f>S91*H91</f>
        <v>0</v>
      </c>
      <c r="AR91" s="23" t="s">
        <v>131</v>
      </c>
      <c r="AT91" s="23" t="s">
        <v>126</v>
      </c>
      <c r="AU91" s="23" t="s">
        <v>82</v>
      </c>
      <c r="AY91" s="23" t="s">
        <v>123</v>
      </c>
      <c r="BE91" s="231">
        <f>IF(N91="základní",J91,0)</f>
        <v>0</v>
      </c>
      <c r="BF91" s="231">
        <f>IF(N91="snížená",J91,0)</f>
        <v>0</v>
      </c>
      <c r="BG91" s="231">
        <f>IF(N91="zákl. přenesená",J91,0)</f>
        <v>0</v>
      </c>
      <c r="BH91" s="231">
        <f>IF(N91="sníž. přenesená",J91,0)</f>
        <v>0</v>
      </c>
      <c r="BI91" s="231">
        <f>IF(N91="nulová",J91,0)</f>
        <v>0</v>
      </c>
      <c r="BJ91" s="23" t="s">
        <v>80</v>
      </c>
      <c r="BK91" s="231">
        <f>ROUND(I91*H91,2)</f>
        <v>0</v>
      </c>
      <c r="BL91" s="23" t="s">
        <v>131</v>
      </c>
      <c r="BM91" s="23" t="s">
        <v>153</v>
      </c>
    </row>
    <row r="92" s="1" customFormat="1" ht="16.5" customHeight="1">
      <c r="B92" s="45"/>
      <c r="C92" s="220" t="s">
        <v>154</v>
      </c>
      <c r="D92" s="220" t="s">
        <v>126</v>
      </c>
      <c r="E92" s="221" t="s">
        <v>155</v>
      </c>
      <c r="F92" s="222" t="s">
        <v>156</v>
      </c>
      <c r="G92" s="223" t="s">
        <v>129</v>
      </c>
      <c r="H92" s="224">
        <v>1</v>
      </c>
      <c r="I92" s="225"/>
      <c r="J92" s="226">
        <f>ROUND(I92*H92,2)</f>
        <v>0</v>
      </c>
      <c r="K92" s="222" t="s">
        <v>130</v>
      </c>
      <c r="L92" s="71"/>
      <c r="M92" s="227" t="s">
        <v>21</v>
      </c>
      <c r="N92" s="228" t="s">
        <v>43</v>
      </c>
      <c r="O92" s="46"/>
      <c r="P92" s="229">
        <f>O92*H92</f>
        <v>0</v>
      </c>
      <c r="Q92" s="229">
        <v>0</v>
      </c>
      <c r="R92" s="229">
        <f>Q92*H92</f>
        <v>0</v>
      </c>
      <c r="S92" s="229">
        <v>0</v>
      </c>
      <c r="T92" s="230">
        <f>S92*H92</f>
        <v>0</v>
      </c>
      <c r="AR92" s="23" t="s">
        <v>131</v>
      </c>
      <c r="AT92" s="23" t="s">
        <v>126</v>
      </c>
      <c r="AU92" s="23" t="s">
        <v>82</v>
      </c>
      <c r="AY92" s="23" t="s">
        <v>123</v>
      </c>
      <c r="BE92" s="231">
        <f>IF(N92="základní",J92,0)</f>
        <v>0</v>
      </c>
      <c r="BF92" s="231">
        <f>IF(N92="snížená",J92,0)</f>
        <v>0</v>
      </c>
      <c r="BG92" s="231">
        <f>IF(N92="zákl. přenesená",J92,0)</f>
        <v>0</v>
      </c>
      <c r="BH92" s="231">
        <f>IF(N92="sníž. přenesená",J92,0)</f>
        <v>0</v>
      </c>
      <c r="BI92" s="231">
        <f>IF(N92="nulová",J92,0)</f>
        <v>0</v>
      </c>
      <c r="BJ92" s="23" t="s">
        <v>80</v>
      </c>
      <c r="BK92" s="231">
        <f>ROUND(I92*H92,2)</f>
        <v>0</v>
      </c>
      <c r="BL92" s="23" t="s">
        <v>131</v>
      </c>
      <c r="BM92" s="23" t="s">
        <v>157</v>
      </c>
    </row>
    <row r="93" s="1" customFormat="1" ht="16.5" customHeight="1">
      <c r="B93" s="45"/>
      <c r="C93" s="220" t="s">
        <v>158</v>
      </c>
      <c r="D93" s="220" t="s">
        <v>126</v>
      </c>
      <c r="E93" s="221" t="s">
        <v>159</v>
      </c>
      <c r="F93" s="222" t="s">
        <v>160</v>
      </c>
      <c r="G93" s="223" t="s">
        <v>129</v>
      </c>
      <c r="H93" s="224">
        <v>1</v>
      </c>
      <c r="I93" s="225"/>
      <c r="J93" s="226">
        <f>ROUND(I93*H93,2)</f>
        <v>0</v>
      </c>
      <c r="K93" s="222" t="s">
        <v>130</v>
      </c>
      <c r="L93" s="71"/>
      <c r="M93" s="227" t="s">
        <v>21</v>
      </c>
      <c r="N93" s="228" t="s">
        <v>43</v>
      </c>
      <c r="O93" s="46"/>
      <c r="P93" s="229">
        <f>O93*H93</f>
        <v>0</v>
      </c>
      <c r="Q93" s="229">
        <v>0</v>
      </c>
      <c r="R93" s="229">
        <f>Q93*H93</f>
        <v>0</v>
      </c>
      <c r="S93" s="229">
        <v>0</v>
      </c>
      <c r="T93" s="230">
        <f>S93*H93</f>
        <v>0</v>
      </c>
      <c r="AR93" s="23" t="s">
        <v>131</v>
      </c>
      <c r="AT93" s="23" t="s">
        <v>126</v>
      </c>
      <c r="AU93" s="23" t="s">
        <v>82</v>
      </c>
      <c r="AY93" s="23" t="s">
        <v>123</v>
      </c>
      <c r="BE93" s="231">
        <f>IF(N93="základní",J93,0)</f>
        <v>0</v>
      </c>
      <c r="BF93" s="231">
        <f>IF(N93="snížená",J93,0)</f>
        <v>0</v>
      </c>
      <c r="BG93" s="231">
        <f>IF(N93="zákl. přenesená",J93,0)</f>
        <v>0</v>
      </c>
      <c r="BH93" s="231">
        <f>IF(N93="sníž. přenesená",J93,0)</f>
        <v>0</v>
      </c>
      <c r="BI93" s="231">
        <f>IF(N93="nulová",J93,0)</f>
        <v>0</v>
      </c>
      <c r="BJ93" s="23" t="s">
        <v>80</v>
      </c>
      <c r="BK93" s="231">
        <f>ROUND(I93*H93,2)</f>
        <v>0</v>
      </c>
      <c r="BL93" s="23" t="s">
        <v>131</v>
      </c>
      <c r="BM93" s="23" t="s">
        <v>161</v>
      </c>
    </row>
    <row r="94" s="10" customFormat="1" ht="29.88" customHeight="1">
      <c r="B94" s="204"/>
      <c r="C94" s="205"/>
      <c r="D94" s="206" t="s">
        <v>71</v>
      </c>
      <c r="E94" s="218" t="s">
        <v>162</v>
      </c>
      <c r="F94" s="218" t="s">
        <v>163</v>
      </c>
      <c r="G94" s="205"/>
      <c r="H94" s="205"/>
      <c r="I94" s="208"/>
      <c r="J94" s="219">
        <f>BK94</f>
        <v>0</v>
      </c>
      <c r="K94" s="205"/>
      <c r="L94" s="210"/>
      <c r="M94" s="211"/>
      <c r="N94" s="212"/>
      <c r="O94" s="212"/>
      <c r="P94" s="213">
        <f>SUM(P95:P96)</f>
        <v>0</v>
      </c>
      <c r="Q94" s="212"/>
      <c r="R94" s="213">
        <f>SUM(R95:R96)</f>
        <v>0</v>
      </c>
      <c r="S94" s="212"/>
      <c r="T94" s="214">
        <f>SUM(T95:T96)</f>
        <v>0</v>
      </c>
      <c r="AR94" s="215" t="s">
        <v>122</v>
      </c>
      <c r="AT94" s="216" t="s">
        <v>71</v>
      </c>
      <c r="AU94" s="216" t="s">
        <v>80</v>
      </c>
      <c r="AY94" s="215" t="s">
        <v>123</v>
      </c>
      <c r="BK94" s="217">
        <f>SUM(BK95:BK96)</f>
        <v>0</v>
      </c>
    </row>
    <row r="95" s="1" customFormat="1" ht="16.5" customHeight="1">
      <c r="B95" s="45"/>
      <c r="C95" s="220" t="s">
        <v>164</v>
      </c>
      <c r="D95" s="220" t="s">
        <v>126</v>
      </c>
      <c r="E95" s="221" t="s">
        <v>165</v>
      </c>
      <c r="F95" s="222" t="s">
        <v>166</v>
      </c>
      <c r="G95" s="223" t="s">
        <v>129</v>
      </c>
      <c r="H95" s="224">
        <v>1</v>
      </c>
      <c r="I95" s="225"/>
      <c r="J95" s="226">
        <f>ROUND(I95*H95,2)</f>
        <v>0</v>
      </c>
      <c r="K95" s="222" t="s">
        <v>130</v>
      </c>
      <c r="L95" s="71"/>
      <c r="M95" s="227" t="s">
        <v>21</v>
      </c>
      <c r="N95" s="228" t="s">
        <v>43</v>
      </c>
      <c r="O95" s="46"/>
      <c r="P95" s="229">
        <f>O95*H95</f>
        <v>0</v>
      </c>
      <c r="Q95" s="229">
        <v>0</v>
      </c>
      <c r="R95" s="229">
        <f>Q95*H95</f>
        <v>0</v>
      </c>
      <c r="S95" s="229">
        <v>0</v>
      </c>
      <c r="T95" s="230">
        <f>S95*H95</f>
        <v>0</v>
      </c>
      <c r="AR95" s="23" t="s">
        <v>131</v>
      </c>
      <c r="AT95" s="23" t="s">
        <v>126</v>
      </c>
      <c r="AU95" s="23" t="s">
        <v>82</v>
      </c>
      <c r="AY95" s="23" t="s">
        <v>123</v>
      </c>
      <c r="BE95" s="231">
        <f>IF(N95="základní",J95,0)</f>
        <v>0</v>
      </c>
      <c r="BF95" s="231">
        <f>IF(N95="snížená",J95,0)</f>
        <v>0</v>
      </c>
      <c r="BG95" s="231">
        <f>IF(N95="zákl. přenesená",J95,0)</f>
        <v>0</v>
      </c>
      <c r="BH95" s="231">
        <f>IF(N95="sníž. přenesená",J95,0)</f>
        <v>0</v>
      </c>
      <c r="BI95" s="231">
        <f>IF(N95="nulová",J95,0)</f>
        <v>0</v>
      </c>
      <c r="BJ95" s="23" t="s">
        <v>80</v>
      </c>
      <c r="BK95" s="231">
        <f>ROUND(I95*H95,2)</f>
        <v>0</v>
      </c>
      <c r="BL95" s="23" t="s">
        <v>131</v>
      </c>
      <c r="BM95" s="23" t="s">
        <v>167</v>
      </c>
    </row>
    <row r="96" s="1" customFormat="1">
      <c r="B96" s="45"/>
      <c r="C96" s="73"/>
      <c r="D96" s="232" t="s">
        <v>168</v>
      </c>
      <c r="E96" s="73"/>
      <c r="F96" s="233" t="s">
        <v>169</v>
      </c>
      <c r="G96" s="73"/>
      <c r="H96" s="73"/>
      <c r="I96" s="190"/>
      <c r="J96" s="73"/>
      <c r="K96" s="73"/>
      <c r="L96" s="71"/>
      <c r="M96" s="234"/>
      <c r="N96" s="235"/>
      <c r="O96" s="235"/>
      <c r="P96" s="235"/>
      <c r="Q96" s="235"/>
      <c r="R96" s="235"/>
      <c r="S96" s="235"/>
      <c r="T96" s="236"/>
      <c r="AT96" s="23" t="s">
        <v>168</v>
      </c>
      <c r="AU96" s="23" t="s">
        <v>82</v>
      </c>
    </row>
    <row r="97" s="1" customFormat="1" ht="6.96" customHeight="1">
      <c r="B97" s="66"/>
      <c r="C97" s="67"/>
      <c r="D97" s="67"/>
      <c r="E97" s="67"/>
      <c r="F97" s="67"/>
      <c r="G97" s="67"/>
      <c r="H97" s="67"/>
      <c r="I97" s="165"/>
      <c r="J97" s="67"/>
      <c r="K97" s="67"/>
      <c r="L97" s="71"/>
    </row>
  </sheetData>
  <sheetProtection sheet="1" autoFilter="0" formatColumns="0" formatRows="0" objects="1" scenarios="1" spinCount="100000" saltValue="O7qudR43tlOD9tak6TkwqnlP/SNLHLUeCxjmhHYv9gp4tRpl0gEpKH0PkBtLBQsoA99S5GlUwKjqQuhqdZizNA==" hashValue="wMReIu9uXzPJCLgxFr1prq61ycWu7cgk7Eqt7cK7Myclup82166MxjPVAy437jGrWXmfm+w0qPxNlQjIjvE8XA==" algorithmName="SHA-512" password="CC35"/>
  <autoFilter ref="C80:K96"/>
  <mergeCells count="10">
    <mergeCell ref="E7:H7"/>
    <mergeCell ref="E9:H9"/>
    <mergeCell ref="E24:H24"/>
    <mergeCell ref="E45:H45"/>
    <mergeCell ref="E47:H47"/>
    <mergeCell ref="J51:J52"/>
    <mergeCell ref="E71:H71"/>
    <mergeCell ref="E73:H73"/>
    <mergeCell ref="G1:H1"/>
    <mergeCell ref="L2:V2"/>
  </mergeCells>
  <hyperlinks>
    <hyperlink ref="F1:G1" location="C2" display="1) Krycí list soupisu"/>
    <hyperlink ref="G1:H1" location="C54" display="2) Rekapitulace"/>
    <hyperlink ref="J1" location="C80"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5"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36"/>
      <c r="C1" s="136"/>
      <c r="D1" s="137" t="s">
        <v>1</v>
      </c>
      <c r="E1" s="136"/>
      <c r="F1" s="138" t="s">
        <v>89</v>
      </c>
      <c r="G1" s="138" t="s">
        <v>90</v>
      </c>
      <c r="H1" s="138"/>
      <c r="I1" s="139"/>
      <c r="J1" s="138" t="s">
        <v>91</v>
      </c>
      <c r="K1" s="137" t="s">
        <v>92</v>
      </c>
      <c r="L1" s="138" t="s">
        <v>93</v>
      </c>
      <c r="M1" s="138"/>
      <c r="N1" s="138"/>
      <c r="O1" s="138"/>
      <c r="P1" s="138"/>
      <c r="Q1" s="138"/>
      <c r="R1" s="138"/>
      <c r="S1" s="138"/>
      <c r="T1" s="138"/>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c r="AT2" s="23" t="s">
        <v>85</v>
      </c>
    </row>
    <row r="3" ht="6.96" customHeight="1">
      <c r="B3" s="24"/>
      <c r="C3" s="25"/>
      <c r="D3" s="25"/>
      <c r="E3" s="25"/>
      <c r="F3" s="25"/>
      <c r="G3" s="25"/>
      <c r="H3" s="25"/>
      <c r="I3" s="140"/>
      <c r="J3" s="25"/>
      <c r="K3" s="26"/>
      <c r="AT3" s="23" t="s">
        <v>82</v>
      </c>
    </row>
    <row r="4" ht="36.96" customHeight="1">
      <c r="B4" s="27"/>
      <c r="C4" s="28"/>
      <c r="D4" s="29" t="s">
        <v>94</v>
      </c>
      <c r="E4" s="28"/>
      <c r="F4" s="28"/>
      <c r="G4" s="28"/>
      <c r="H4" s="28"/>
      <c r="I4" s="141"/>
      <c r="J4" s="28"/>
      <c r="K4" s="30"/>
      <c r="M4" s="31" t="s">
        <v>12</v>
      </c>
      <c r="AT4" s="23" t="s">
        <v>6</v>
      </c>
    </row>
    <row r="5" ht="6.96" customHeight="1">
      <c r="B5" s="27"/>
      <c r="C5" s="28"/>
      <c r="D5" s="28"/>
      <c r="E5" s="28"/>
      <c r="F5" s="28"/>
      <c r="G5" s="28"/>
      <c r="H5" s="28"/>
      <c r="I5" s="141"/>
      <c r="J5" s="28"/>
      <c r="K5" s="30"/>
    </row>
    <row r="6">
      <c r="B6" s="27"/>
      <c r="C6" s="28"/>
      <c r="D6" s="39" t="s">
        <v>18</v>
      </c>
      <c r="E6" s="28"/>
      <c r="F6" s="28"/>
      <c r="G6" s="28"/>
      <c r="H6" s="28"/>
      <c r="I6" s="141"/>
      <c r="J6" s="28"/>
      <c r="K6" s="30"/>
    </row>
    <row r="7" ht="16.5" customHeight="1">
      <c r="B7" s="27"/>
      <c r="C7" s="28"/>
      <c r="D7" s="28"/>
      <c r="E7" s="142" t="str">
        <f>'Rekapitulace stavby'!K6</f>
        <v>Individuální projekt Altánu</v>
      </c>
      <c r="F7" s="39"/>
      <c r="G7" s="39"/>
      <c r="H7" s="39"/>
      <c r="I7" s="141"/>
      <c r="J7" s="28"/>
      <c r="K7" s="30"/>
    </row>
    <row r="8" s="1" customFormat="1">
      <c r="B8" s="45"/>
      <c r="C8" s="46"/>
      <c r="D8" s="39" t="s">
        <v>95</v>
      </c>
      <c r="E8" s="46"/>
      <c r="F8" s="46"/>
      <c r="G8" s="46"/>
      <c r="H8" s="46"/>
      <c r="I8" s="143"/>
      <c r="J8" s="46"/>
      <c r="K8" s="50"/>
    </row>
    <row r="9" s="1" customFormat="1" ht="36.96" customHeight="1">
      <c r="B9" s="45"/>
      <c r="C9" s="46"/>
      <c r="D9" s="46"/>
      <c r="E9" s="144" t="s">
        <v>170</v>
      </c>
      <c r="F9" s="46"/>
      <c r="G9" s="46"/>
      <c r="H9" s="46"/>
      <c r="I9" s="143"/>
      <c r="J9" s="46"/>
      <c r="K9" s="50"/>
    </row>
    <row r="10" s="1" customFormat="1">
      <c r="B10" s="45"/>
      <c r="C10" s="46"/>
      <c r="D10" s="46"/>
      <c r="E10" s="46"/>
      <c r="F10" s="46"/>
      <c r="G10" s="46"/>
      <c r="H10" s="46"/>
      <c r="I10" s="143"/>
      <c r="J10" s="46"/>
      <c r="K10" s="50"/>
    </row>
    <row r="11" s="1" customFormat="1" ht="14.4" customHeight="1">
      <c r="B11" s="45"/>
      <c r="C11" s="46"/>
      <c r="D11" s="39" t="s">
        <v>20</v>
      </c>
      <c r="E11" s="46"/>
      <c r="F11" s="34" t="s">
        <v>21</v>
      </c>
      <c r="G11" s="46"/>
      <c r="H11" s="46"/>
      <c r="I11" s="145" t="s">
        <v>22</v>
      </c>
      <c r="J11" s="34" t="s">
        <v>21</v>
      </c>
      <c r="K11" s="50"/>
    </row>
    <row r="12" s="1" customFormat="1" ht="14.4" customHeight="1">
      <c r="B12" s="45"/>
      <c r="C12" s="46"/>
      <c r="D12" s="39" t="s">
        <v>23</v>
      </c>
      <c r="E12" s="46"/>
      <c r="F12" s="34" t="s">
        <v>24</v>
      </c>
      <c r="G12" s="46"/>
      <c r="H12" s="46"/>
      <c r="I12" s="145" t="s">
        <v>25</v>
      </c>
      <c r="J12" s="146" t="str">
        <f>'Rekapitulace stavby'!AN8</f>
        <v>22. 8. 2018</v>
      </c>
      <c r="K12" s="50"/>
    </row>
    <row r="13" s="1" customFormat="1" ht="10.8" customHeight="1">
      <c r="B13" s="45"/>
      <c r="C13" s="46"/>
      <c r="D13" s="46"/>
      <c r="E13" s="46"/>
      <c r="F13" s="46"/>
      <c r="G13" s="46"/>
      <c r="H13" s="46"/>
      <c r="I13" s="143"/>
      <c r="J13" s="46"/>
      <c r="K13" s="50"/>
    </row>
    <row r="14" s="1" customFormat="1" ht="14.4" customHeight="1">
      <c r="B14" s="45"/>
      <c r="C14" s="46"/>
      <c r="D14" s="39" t="s">
        <v>27</v>
      </c>
      <c r="E14" s="46"/>
      <c r="F14" s="46"/>
      <c r="G14" s="46"/>
      <c r="H14" s="46"/>
      <c r="I14" s="145" t="s">
        <v>28</v>
      </c>
      <c r="J14" s="34" t="s">
        <v>21</v>
      </c>
      <c r="K14" s="50"/>
    </row>
    <row r="15" s="1" customFormat="1" ht="18" customHeight="1">
      <c r="B15" s="45"/>
      <c r="C15" s="46"/>
      <c r="D15" s="46"/>
      <c r="E15" s="34" t="s">
        <v>29</v>
      </c>
      <c r="F15" s="46"/>
      <c r="G15" s="46"/>
      <c r="H15" s="46"/>
      <c r="I15" s="145" t="s">
        <v>30</v>
      </c>
      <c r="J15" s="34" t="s">
        <v>21</v>
      </c>
      <c r="K15" s="50"/>
    </row>
    <row r="16" s="1" customFormat="1" ht="6.96" customHeight="1">
      <c r="B16" s="45"/>
      <c r="C16" s="46"/>
      <c r="D16" s="46"/>
      <c r="E16" s="46"/>
      <c r="F16" s="46"/>
      <c r="G16" s="46"/>
      <c r="H16" s="46"/>
      <c r="I16" s="143"/>
      <c r="J16" s="46"/>
      <c r="K16" s="50"/>
    </row>
    <row r="17" s="1" customFormat="1" ht="14.4" customHeight="1">
      <c r="B17" s="45"/>
      <c r="C17" s="46"/>
      <c r="D17" s="39" t="s">
        <v>31</v>
      </c>
      <c r="E17" s="46"/>
      <c r="F17" s="46"/>
      <c r="G17" s="46"/>
      <c r="H17" s="46"/>
      <c r="I17" s="145" t="s">
        <v>28</v>
      </c>
      <c r="J17" s="34" t="str">
        <f>IF('Rekapitulace stavby'!AN13="Vyplň údaj","",IF('Rekapitulace stavby'!AN13="","",'Rekapitulace stavby'!AN13))</f>
        <v/>
      </c>
      <c r="K17" s="50"/>
    </row>
    <row r="18" s="1" customFormat="1" ht="18" customHeight="1">
      <c r="B18" s="45"/>
      <c r="C18" s="46"/>
      <c r="D18" s="46"/>
      <c r="E18" s="34" t="str">
        <f>IF('Rekapitulace stavby'!E14="Vyplň údaj","",IF('Rekapitulace stavby'!E14="","",'Rekapitulace stavby'!E14))</f>
        <v/>
      </c>
      <c r="F18" s="46"/>
      <c r="G18" s="46"/>
      <c r="H18" s="46"/>
      <c r="I18" s="145" t="s">
        <v>30</v>
      </c>
      <c r="J18" s="34" t="str">
        <f>IF('Rekapitulace stavby'!AN14="Vyplň údaj","",IF('Rekapitulace stavby'!AN14="","",'Rekapitulace stavby'!AN14))</f>
        <v/>
      </c>
      <c r="K18" s="50"/>
    </row>
    <row r="19" s="1" customFormat="1" ht="6.96" customHeight="1">
      <c r="B19" s="45"/>
      <c r="C19" s="46"/>
      <c r="D19" s="46"/>
      <c r="E19" s="46"/>
      <c r="F19" s="46"/>
      <c r="G19" s="46"/>
      <c r="H19" s="46"/>
      <c r="I19" s="143"/>
      <c r="J19" s="46"/>
      <c r="K19" s="50"/>
    </row>
    <row r="20" s="1" customFormat="1" ht="14.4" customHeight="1">
      <c r="B20" s="45"/>
      <c r="C20" s="46"/>
      <c r="D20" s="39" t="s">
        <v>34</v>
      </c>
      <c r="E20" s="46"/>
      <c r="F20" s="46"/>
      <c r="G20" s="46"/>
      <c r="H20" s="46"/>
      <c r="I20" s="145" t="s">
        <v>28</v>
      </c>
      <c r="J20" s="34" t="s">
        <v>21</v>
      </c>
      <c r="K20" s="50"/>
    </row>
    <row r="21" s="1" customFormat="1" ht="18" customHeight="1">
      <c r="B21" s="45"/>
      <c r="C21" s="46"/>
      <c r="D21" s="46"/>
      <c r="E21" s="34" t="s">
        <v>35</v>
      </c>
      <c r="F21" s="46"/>
      <c r="G21" s="46"/>
      <c r="H21" s="46"/>
      <c r="I21" s="145" t="s">
        <v>30</v>
      </c>
      <c r="J21" s="34" t="s">
        <v>21</v>
      </c>
      <c r="K21" s="50"/>
    </row>
    <row r="22" s="1" customFormat="1" ht="6.96" customHeight="1">
      <c r="B22" s="45"/>
      <c r="C22" s="46"/>
      <c r="D22" s="46"/>
      <c r="E22" s="46"/>
      <c r="F22" s="46"/>
      <c r="G22" s="46"/>
      <c r="H22" s="46"/>
      <c r="I22" s="143"/>
      <c r="J22" s="46"/>
      <c r="K22" s="50"/>
    </row>
    <row r="23" s="1" customFormat="1" ht="14.4" customHeight="1">
      <c r="B23" s="45"/>
      <c r="C23" s="46"/>
      <c r="D23" s="39" t="s">
        <v>36</v>
      </c>
      <c r="E23" s="46"/>
      <c r="F23" s="46"/>
      <c r="G23" s="46"/>
      <c r="H23" s="46"/>
      <c r="I23" s="143"/>
      <c r="J23" s="46"/>
      <c r="K23" s="50"/>
    </row>
    <row r="24" s="6" customFormat="1" ht="16.5" customHeight="1">
      <c r="B24" s="147"/>
      <c r="C24" s="148"/>
      <c r="D24" s="148"/>
      <c r="E24" s="43" t="s">
        <v>21</v>
      </c>
      <c r="F24" s="43"/>
      <c r="G24" s="43"/>
      <c r="H24" s="43"/>
      <c r="I24" s="149"/>
      <c r="J24" s="148"/>
      <c r="K24" s="150"/>
    </row>
    <row r="25" s="1" customFormat="1" ht="6.96" customHeight="1">
      <c r="B25" s="45"/>
      <c r="C25" s="46"/>
      <c r="D25" s="46"/>
      <c r="E25" s="46"/>
      <c r="F25" s="46"/>
      <c r="G25" s="46"/>
      <c r="H25" s="46"/>
      <c r="I25" s="143"/>
      <c r="J25" s="46"/>
      <c r="K25" s="50"/>
    </row>
    <row r="26" s="1" customFormat="1" ht="6.96" customHeight="1">
      <c r="B26" s="45"/>
      <c r="C26" s="46"/>
      <c r="D26" s="105"/>
      <c r="E26" s="105"/>
      <c r="F26" s="105"/>
      <c r="G26" s="105"/>
      <c r="H26" s="105"/>
      <c r="I26" s="151"/>
      <c r="J26" s="105"/>
      <c r="K26" s="152"/>
    </row>
    <row r="27" s="1" customFormat="1" ht="25.44" customHeight="1">
      <c r="B27" s="45"/>
      <c r="C27" s="46"/>
      <c r="D27" s="153" t="s">
        <v>38</v>
      </c>
      <c r="E27" s="46"/>
      <c r="F27" s="46"/>
      <c r="G27" s="46"/>
      <c r="H27" s="46"/>
      <c r="I27" s="143"/>
      <c r="J27" s="154">
        <f>ROUND(J96,2)</f>
        <v>0</v>
      </c>
      <c r="K27" s="50"/>
    </row>
    <row r="28" s="1" customFormat="1" ht="6.96" customHeight="1">
      <c r="B28" s="45"/>
      <c r="C28" s="46"/>
      <c r="D28" s="105"/>
      <c r="E28" s="105"/>
      <c r="F28" s="105"/>
      <c r="G28" s="105"/>
      <c r="H28" s="105"/>
      <c r="I28" s="151"/>
      <c r="J28" s="105"/>
      <c r="K28" s="152"/>
    </row>
    <row r="29" s="1" customFormat="1" ht="14.4" customHeight="1">
      <c r="B29" s="45"/>
      <c r="C29" s="46"/>
      <c r="D29" s="46"/>
      <c r="E29" s="46"/>
      <c r="F29" s="51" t="s">
        <v>40</v>
      </c>
      <c r="G29" s="46"/>
      <c r="H29" s="46"/>
      <c r="I29" s="155" t="s">
        <v>39</v>
      </c>
      <c r="J29" s="51" t="s">
        <v>41</v>
      </c>
      <c r="K29" s="50"/>
    </row>
    <row r="30" s="1" customFormat="1" ht="14.4" customHeight="1">
      <c r="B30" s="45"/>
      <c r="C30" s="46"/>
      <c r="D30" s="54" t="s">
        <v>42</v>
      </c>
      <c r="E30" s="54" t="s">
        <v>43</v>
      </c>
      <c r="F30" s="156">
        <f>ROUND(SUM(BE96:BE295), 2)</f>
        <v>0</v>
      </c>
      <c r="G30" s="46"/>
      <c r="H30" s="46"/>
      <c r="I30" s="157">
        <v>0.20999999999999999</v>
      </c>
      <c r="J30" s="156">
        <f>ROUND(ROUND((SUM(BE96:BE295)), 2)*I30, 2)</f>
        <v>0</v>
      </c>
      <c r="K30" s="50"/>
    </row>
    <row r="31" s="1" customFormat="1" ht="14.4" customHeight="1">
      <c r="B31" s="45"/>
      <c r="C31" s="46"/>
      <c r="D31" s="46"/>
      <c r="E31" s="54" t="s">
        <v>44</v>
      </c>
      <c r="F31" s="156">
        <f>ROUND(SUM(BF96:BF295), 2)</f>
        <v>0</v>
      </c>
      <c r="G31" s="46"/>
      <c r="H31" s="46"/>
      <c r="I31" s="157">
        <v>0.14999999999999999</v>
      </c>
      <c r="J31" s="156">
        <f>ROUND(ROUND((SUM(BF96:BF295)), 2)*I31, 2)</f>
        <v>0</v>
      </c>
      <c r="K31" s="50"/>
    </row>
    <row r="32" hidden="1" s="1" customFormat="1" ht="14.4" customHeight="1">
      <c r="B32" s="45"/>
      <c r="C32" s="46"/>
      <c r="D32" s="46"/>
      <c r="E32" s="54" t="s">
        <v>45</v>
      </c>
      <c r="F32" s="156">
        <f>ROUND(SUM(BG96:BG295), 2)</f>
        <v>0</v>
      </c>
      <c r="G32" s="46"/>
      <c r="H32" s="46"/>
      <c r="I32" s="157">
        <v>0.20999999999999999</v>
      </c>
      <c r="J32" s="156">
        <v>0</v>
      </c>
      <c r="K32" s="50"/>
    </row>
    <row r="33" hidden="1" s="1" customFormat="1" ht="14.4" customHeight="1">
      <c r="B33" s="45"/>
      <c r="C33" s="46"/>
      <c r="D33" s="46"/>
      <c r="E33" s="54" t="s">
        <v>46</v>
      </c>
      <c r="F33" s="156">
        <f>ROUND(SUM(BH96:BH295), 2)</f>
        <v>0</v>
      </c>
      <c r="G33" s="46"/>
      <c r="H33" s="46"/>
      <c r="I33" s="157">
        <v>0.14999999999999999</v>
      </c>
      <c r="J33" s="156">
        <v>0</v>
      </c>
      <c r="K33" s="50"/>
    </row>
    <row r="34" hidden="1" s="1" customFormat="1" ht="14.4" customHeight="1">
      <c r="B34" s="45"/>
      <c r="C34" s="46"/>
      <c r="D34" s="46"/>
      <c r="E34" s="54" t="s">
        <v>47</v>
      </c>
      <c r="F34" s="156">
        <f>ROUND(SUM(BI96:BI295), 2)</f>
        <v>0</v>
      </c>
      <c r="G34" s="46"/>
      <c r="H34" s="46"/>
      <c r="I34" s="157">
        <v>0</v>
      </c>
      <c r="J34" s="156">
        <v>0</v>
      </c>
      <c r="K34" s="50"/>
    </row>
    <row r="35" s="1" customFormat="1" ht="6.96" customHeight="1">
      <c r="B35" s="45"/>
      <c r="C35" s="46"/>
      <c r="D35" s="46"/>
      <c r="E35" s="46"/>
      <c r="F35" s="46"/>
      <c r="G35" s="46"/>
      <c r="H35" s="46"/>
      <c r="I35" s="143"/>
      <c r="J35" s="46"/>
      <c r="K35" s="50"/>
    </row>
    <row r="36" s="1" customFormat="1" ht="25.44" customHeight="1">
      <c r="B36" s="45"/>
      <c r="C36" s="158"/>
      <c r="D36" s="159" t="s">
        <v>48</v>
      </c>
      <c r="E36" s="97"/>
      <c r="F36" s="97"/>
      <c r="G36" s="160" t="s">
        <v>49</v>
      </c>
      <c r="H36" s="161" t="s">
        <v>50</v>
      </c>
      <c r="I36" s="162"/>
      <c r="J36" s="163">
        <f>SUM(J27:J34)</f>
        <v>0</v>
      </c>
      <c r="K36" s="164"/>
    </row>
    <row r="37" s="1" customFormat="1" ht="14.4" customHeight="1">
      <c r="B37" s="66"/>
      <c r="C37" s="67"/>
      <c r="D37" s="67"/>
      <c r="E37" s="67"/>
      <c r="F37" s="67"/>
      <c r="G37" s="67"/>
      <c r="H37" s="67"/>
      <c r="I37" s="165"/>
      <c r="J37" s="67"/>
      <c r="K37" s="68"/>
    </row>
    <row r="41" s="1" customFormat="1" ht="6.96" customHeight="1">
      <c r="B41" s="166"/>
      <c r="C41" s="167"/>
      <c r="D41" s="167"/>
      <c r="E41" s="167"/>
      <c r="F41" s="167"/>
      <c r="G41" s="167"/>
      <c r="H41" s="167"/>
      <c r="I41" s="168"/>
      <c r="J41" s="167"/>
      <c r="K41" s="169"/>
    </row>
    <row r="42" s="1" customFormat="1" ht="36.96" customHeight="1">
      <c r="B42" s="45"/>
      <c r="C42" s="29" t="s">
        <v>97</v>
      </c>
      <c r="D42" s="46"/>
      <c r="E42" s="46"/>
      <c r="F42" s="46"/>
      <c r="G42" s="46"/>
      <c r="H42" s="46"/>
      <c r="I42" s="143"/>
      <c r="J42" s="46"/>
      <c r="K42" s="50"/>
    </row>
    <row r="43" s="1" customFormat="1" ht="6.96" customHeight="1">
      <c r="B43" s="45"/>
      <c r="C43" s="46"/>
      <c r="D43" s="46"/>
      <c r="E43" s="46"/>
      <c r="F43" s="46"/>
      <c r="G43" s="46"/>
      <c r="H43" s="46"/>
      <c r="I43" s="143"/>
      <c r="J43" s="46"/>
      <c r="K43" s="50"/>
    </row>
    <row r="44" s="1" customFormat="1" ht="14.4" customHeight="1">
      <c r="B44" s="45"/>
      <c r="C44" s="39" t="s">
        <v>18</v>
      </c>
      <c r="D44" s="46"/>
      <c r="E44" s="46"/>
      <c r="F44" s="46"/>
      <c r="G44" s="46"/>
      <c r="H44" s="46"/>
      <c r="I44" s="143"/>
      <c r="J44" s="46"/>
      <c r="K44" s="50"/>
    </row>
    <row r="45" s="1" customFormat="1" ht="16.5" customHeight="1">
      <c r="B45" s="45"/>
      <c r="C45" s="46"/>
      <c r="D45" s="46"/>
      <c r="E45" s="142" t="str">
        <f>E7</f>
        <v>Individuální projekt Altánu</v>
      </c>
      <c r="F45" s="39"/>
      <c r="G45" s="39"/>
      <c r="H45" s="39"/>
      <c r="I45" s="143"/>
      <c r="J45" s="46"/>
      <c r="K45" s="50"/>
    </row>
    <row r="46" s="1" customFormat="1" ht="14.4" customHeight="1">
      <c r="B46" s="45"/>
      <c r="C46" s="39" t="s">
        <v>95</v>
      </c>
      <c r="D46" s="46"/>
      <c r="E46" s="46"/>
      <c r="F46" s="46"/>
      <c r="G46" s="46"/>
      <c r="H46" s="46"/>
      <c r="I46" s="143"/>
      <c r="J46" s="46"/>
      <c r="K46" s="50"/>
    </row>
    <row r="47" s="1" customFormat="1" ht="17.25" customHeight="1">
      <c r="B47" s="45"/>
      <c r="C47" s="46"/>
      <c r="D47" s="46"/>
      <c r="E47" s="144" t="str">
        <f>E9</f>
        <v>02 - Stavebně konstrukční část</v>
      </c>
      <c r="F47" s="46"/>
      <c r="G47" s="46"/>
      <c r="H47" s="46"/>
      <c r="I47" s="143"/>
      <c r="J47" s="46"/>
      <c r="K47" s="50"/>
    </row>
    <row r="48" s="1" customFormat="1" ht="6.96" customHeight="1">
      <c r="B48" s="45"/>
      <c r="C48" s="46"/>
      <c r="D48" s="46"/>
      <c r="E48" s="46"/>
      <c r="F48" s="46"/>
      <c r="G48" s="46"/>
      <c r="H48" s="46"/>
      <c r="I48" s="143"/>
      <c r="J48" s="46"/>
      <c r="K48" s="50"/>
    </row>
    <row r="49" s="1" customFormat="1" ht="18" customHeight="1">
      <c r="B49" s="45"/>
      <c r="C49" s="39" t="s">
        <v>23</v>
      </c>
      <c r="D49" s="46"/>
      <c r="E49" s="46"/>
      <c r="F49" s="34" t="str">
        <f>F12</f>
        <v>parc. č. 1204/1, k.ú. Senožaty</v>
      </c>
      <c r="G49" s="46"/>
      <c r="H49" s="46"/>
      <c r="I49" s="145" t="s">
        <v>25</v>
      </c>
      <c r="J49" s="146" t="str">
        <f>IF(J12="","",J12)</f>
        <v>22. 8. 2018</v>
      </c>
      <c r="K49" s="50"/>
    </row>
    <row r="50" s="1" customFormat="1" ht="6.96" customHeight="1">
      <c r="B50" s="45"/>
      <c r="C50" s="46"/>
      <c r="D50" s="46"/>
      <c r="E50" s="46"/>
      <c r="F50" s="46"/>
      <c r="G50" s="46"/>
      <c r="H50" s="46"/>
      <c r="I50" s="143"/>
      <c r="J50" s="46"/>
      <c r="K50" s="50"/>
    </row>
    <row r="51" s="1" customFormat="1">
      <c r="B51" s="45"/>
      <c r="C51" s="39" t="s">
        <v>27</v>
      </c>
      <c r="D51" s="46"/>
      <c r="E51" s="46"/>
      <c r="F51" s="34" t="str">
        <f>E15</f>
        <v>ZŠ Senožaty, Senožaty 184, 394 58 Senožaty</v>
      </c>
      <c r="G51" s="46"/>
      <c r="H51" s="46"/>
      <c r="I51" s="145" t="s">
        <v>34</v>
      </c>
      <c r="J51" s="43" t="str">
        <f>E21</f>
        <v>MASTERPLAN projektanti</v>
      </c>
      <c r="K51" s="50"/>
    </row>
    <row r="52" s="1" customFormat="1" ht="14.4" customHeight="1">
      <c r="B52" s="45"/>
      <c r="C52" s="39" t="s">
        <v>31</v>
      </c>
      <c r="D52" s="46"/>
      <c r="E52" s="46"/>
      <c r="F52" s="34" t="str">
        <f>IF(E18="","",E18)</f>
        <v/>
      </c>
      <c r="G52" s="46"/>
      <c r="H52" s="46"/>
      <c r="I52" s="143"/>
      <c r="J52" s="170"/>
      <c r="K52" s="50"/>
    </row>
    <row r="53" s="1" customFormat="1" ht="10.32" customHeight="1">
      <c r="B53" s="45"/>
      <c r="C53" s="46"/>
      <c r="D53" s="46"/>
      <c r="E53" s="46"/>
      <c r="F53" s="46"/>
      <c r="G53" s="46"/>
      <c r="H53" s="46"/>
      <c r="I53" s="143"/>
      <c r="J53" s="46"/>
      <c r="K53" s="50"/>
    </row>
    <row r="54" s="1" customFormat="1" ht="29.28" customHeight="1">
      <c r="B54" s="45"/>
      <c r="C54" s="171" t="s">
        <v>98</v>
      </c>
      <c r="D54" s="158"/>
      <c r="E54" s="158"/>
      <c r="F54" s="158"/>
      <c r="G54" s="158"/>
      <c r="H54" s="158"/>
      <c r="I54" s="172"/>
      <c r="J54" s="173" t="s">
        <v>99</v>
      </c>
      <c r="K54" s="174"/>
    </row>
    <row r="55" s="1" customFormat="1" ht="10.32" customHeight="1">
      <c r="B55" s="45"/>
      <c r="C55" s="46"/>
      <c r="D55" s="46"/>
      <c r="E55" s="46"/>
      <c r="F55" s="46"/>
      <c r="G55" s="46"/>
      <c r="H55" s="46"/>
      <c r="I55" s="143"/>
      <c r="J55" s="46"/>
      <c r="K55" s="50"/>
    </row>
    <row r="56" s="1" customFormat="1" ht="29.28" customHeight="1">
      <c r="B56" s="45"/>
      <c r="C56" s="175" t="s">
        <v>100</v>
      </c>
      <c r="D56" s="46"/>
      <c r="E56" s="46"/>
      <c r="F56" s="46"/>
      <c r="G56" s="46"/>
      <c r="H56" s="46"/>
      <c r="I56" s="143"/>
      <c r="J56" s="154">
        <f>J96</f>
        <v>0</v>
      </c>
      <c r="K56" s="50"/>
      <c r="AU56" s="23" t="s">
        <v>101</v>
      </c>
    </row>
    <row r="57" s="7" customFormat="1" ht="24.96" customHeight="1">
      <c r="B57" s="176"/>
      <c r="C57" s="177"/>
      <c r="D57" s="178" t="s">
        <v>171</v>
      </c>
      <c r="E57" s="179"/>
      <c r="F57" s="179"/>
      <c r="G57" s="179"/>
      <c r="H57" s="179"/>
      <c r="I57" s="180"/>
      <c r="J57" s="181">
        <f>J97</f>
        <v>0</v>
      </c>
      <c r="K57" s="182"/>
    </row>
    <row r="58" s="8" customFormat="1" ht="19.92" customHeight="1">
      <c r="B58" s="183"/>
      <c r="C58" s="184"/>
      <c r="D58" s="185" t="s">
        <v>172</v>
      </c>
      <c r="E58" s="186"/>
      <c r="F58" s="186"/>
      <c r="G58" s="186"/>
      <c r="H58" s="186"/>
      <c r="I58" s="187"/>
      <c r="J58" s="188">
        <f>J98</f>
        <v>0</v>
      </c>
      <c r="K58" s="189"/>
    </row>
    <row r="59" s="8" customFormat="1" ht="14.88" customHeight="1">
      <c r="B59" s="183"/>
      <c r="C59" s="184"/>
      <c r="D59" s="185" t="s">
        <v>173</v>
      </c>
      <c r="E59" s="186"/>
      <c r="F59" s="186"/>
      <c r="G59" s="186"/>
      <c r="H59" s="186"/>
      <c r="I59" s="187"/>
      <c r="J59" s="188">
        <f>J99</f>
        <v>0</v>
      </c>
      <c r="K59" s="189"/>
    </row>
    <row r="60" s="8" customFormat="1" ht="14.88" customHeight="1">
      <c r="B60" s="183"/>
      <c r="C60" s="184"/>
      <c r="D60" s="185" t="s">
        <v>174</v>
      </c>
      <c r="E60" s="186"/>
      <c r="F60" s="186"/>
      <c r="G60" s="186"/>
      <c r="H60" s="186"/>
      <c r="I60" s="187"/>
      <c r="J60" s="188">
        <f>J103</f>
        <v>0</v>
      </c>
      <c r="K60" s="189"/>
    </row>
    <row r="61" s="8" customFormat="1" ht="14.88" customHeight="1">
      <c r="B61" s="183"/>
      <c r="C61" s="184"/>
      <c r="D61" s="185" t="s">
        <v>175</v>
      </c>
      <c r="E61" s="186"/>
      <c r="F61" s="186"/>
      <c r="G61" s="186"/>
      <c r="H61" s="186"/>
      <c r="I61" s="187"/>
      <c r="J61" s="188">
        <f>J107</f>
        <v>0</v>
      </c>
      <c r="K61" s="189"/>
    </row>
    <row r="62" s="8" customFormat="1" ht="14.88" customHeight="1">
      <c r="B62" s="183"/>
      <c r="C62" s="184"/>
      <c r="D62" s="185" t="s">
        <v>176</v>
      </c>
      <c r="E62" s="186"/>
      <c r="F62" s="186"/>
      <c r="G62" s="186"/>
      <c r="H62" s="186"/>
      <c r="I62" s="187"/>
      <c r="J62" s="188">
        <f>J124</f>
        <v>0</v>
      </c>
      <c r="K62" s="189"/>
    </row>
    <row r="63" s="8" customFormat="1" ht="19.92" customHeight="1">
      <c r="B63" s="183"/>
      <c r="C63" s="184"/>
      <c r="D63" s="185" t="s">
        <v>177</v>
      </c>
      <c r="E63" s="186"/>
      <c r="F63" s="186"/>
      <c r="G63" s="186"/>
      <c r="H63" s="186"/>
      <c r="I63" s="187"/>
      <c r="J63" s="188">
        <f>J135</f>
        <v>0</v>
      </c>
      <c r="K63" s="189"/>
    </row>
    <row r="64" s="8" customFormat="1" ht="14.88" customHeight="1">
      <c r="B64" s="183"/>
      <c r="C64" s="184"/>
      <c r="D64" s="185" t="s">
        <v>178</v>
      </c>
      <c r="E64" s="186"/>
      <c r="F64" s="186"/>
      <c r="G64" s="186"/>
      <c r="H64" s="186"/>
      <c r="I64" s="187"/>
      <c r="J64" s="188">
        <f>J136</f>
        <v>0</v>
      </c>
      <c r="K64" s="189"/>
    </row>
    <row r="65" s="8" customFormat="1" ht="19.92" customHeight="1">
      <c r="B65" s="183"/>
      <c r="C65" s="184"/>
      <c r="D65" s="185" t="s">
        <v>179</v>
      </c>
      <c r="E65" s="186"/>
      <c r="F65" s="186"/>
      <c r="G65" s="186"/>
      <c r="H65" s="186"/>
      <c r="I65" s="187"/>
      <c r="J65" s="188">
        <f>J143</f>
        <v>0</v>
      </c>
      <c r="K65" s="189"/>
    </row>
    <row r="66" s="8" customFormat="1" ht="14.88" customHeight="1">
      <c r="B66" s="183"/>
      <c r="C66" s="184"/>
      <c r="D66" s="185" t="s">
        <v>180</v>
      </c>
      <c r="E66" s="186"/>
      <c r="F66" s="186"/>
      <c r="G66" s="186"/>
      <c r="H66" s="186"/>
      <c r="I66" s="187"/>
      <c r="J66" s="188">
        <f>J144</f>
        <v>0</v>
      </c>
      <c r="K66" s="189"/>
    </row>
    <row r="67" s="8" customFormat="1" ht="14.88" customHeight="1">
      <c r="B67" s="183"/>
      <c r="C67" s="184"/>
      <c r="D67" s="185" t="s">
        <v>181</v>
      </c>
      <c r="E67" s="186"/>
      <c r="F67" s="186"/>
      <c r="G67" s="186"/>
      <c r="H67" s="186"/>
      <c r="I67" s="187"/>
      <c r="J67" s="188">
        <f>J154</f>
        <v>0</v>
      </c>
      <c r="K67" s="189"/>
    </row>
    <row r="68" s="8" customFormat="1" ht="19.92" customHeight="1">
      <c r="B68" s="183"/>
      <c r="C68" s="184"/>
      <c r="D68" s="185" t="s">
        <v>182</v>
      </c>
      <c r="E68" s="186"/>
      <c r="F68" s="186"/>
      <c r="G68" s="186"/>
      <c r="H68" s="186"/>
      <c r="I68" s="187"/>
      <c r="J68" s="188">
        <f>J162</f>
        <v>0</v>
      </c>
      <c r="K68" s="189"/>
    </row>
    <row r="69" s="8" customFormat="1" ht="14.88" customHeight="1">
      <c r="B69" s="183"/>
      <c r="C69" s="184"/>
      <c r="D69" s="185" t="s">
        <v>183</v>
      </c>
      <c r="E69" s="186"/>
      <c r="F69" s="186"/>
      <c r="G69" s="186"/>
      <c r="H69" s="186"/>
      <c r="I69" s="187"/>
      <c r="J69" s="188">
        <f>J163</f>
        <v>0</v>
      </c>
      <c r="K69" s="189"/>
    </row>
    <row r="70" s="8" customFormat="1" ht="19.92" customHeight="1">
      <c r="B70" s="183"/>
      <c r="C70" s="184"/>
      <c r="D70" s="185" t="s">
        <v>184</v>
      </c>
      <c r="E70" s="186"/>
      <c r="F70" s="186"/>
      <c r="G70" s="186"/>
      <c r="H70" s="186"/>
      <c r="I70" s="187"/>
      <c r="J70" s="188">
        <f>J171</f>
        <v>0</v>
      </c>
      <c r="K70" s="189"/>
    </row>
    <row r="71" s="7" customFormat="1" ht="24.96" customHeight="1">
      <c r="B71" s="176"/>
      <c r="C71" s="177"/>
      <c r="D71" s="178" t="s">
        <v>185</v>
      </c>
      <c r="E71" s="179"/>
      <c r="F71" s="179"/>
      <c r="G71" s="179"/>
      <c r="H71" s="179"/>
      <c r="I71" s="180"/>
      <c r="J71" s="181">
        <f>J173</f>
        <v>0</v>
      </c>
      <c r="K71" s="182"/>
    </row>
    <row r="72" s="8" customFormat="1" ht="19.92" customHeight="1">
      <c r="B72" s="183"/>
      <c r="C72" s="184"/>
      <c r="D72" s="185" t="s">
        <v>186</v>
      </c>
      <c r="E72" s="186"/>
      <c r="F72" s="186"/>
      <c r="G72" s="186"/>
      <c r="H72" s="186"/>
      <c r="I72" s="187"/>
      <c r="J72" s="188">
        <f>J174</f>
        <v>0</v>
      </c>
      <c r="K72" s="189"/>
    </row>
    <row r="73" s="8" customFormat="1" ht="19.92" customHeight="1">
      <c r="B73" s="183"/>
      <c r="C73" s="184"/>
      <c r="D73" s="185" t="s">
        <v>187</v>
      </c>
      <c r="E73" s="186"/>
      <c r="F73" s="186"/>
      <c r="G73" s="186"/>
      <c r="H73" s="186"/>
      <c r="I73" s="187"/>
      <c r="J73" s="188">
        <f>J182</f>
        <v>0</v>
      </c>
      <c r="K73" s="189"/>
    </row>
    <row r="74" s="8" customFormat="1" ht="19.92" customHeight="1">
      <c r="B74" s="183"/>
      <c r="C74" s="184"/>
      <c r="D74" s="185" t="s">
        <v>188</v>
      </c>
      <c r="E74" s="186"/>
      <c r="F74" s="186"/>
      <c r="G74" s="186"/>
      <c r="H74" s="186"/>
      <c r="I74" s="187"/>
      <c r="J74" s="188">
        <f>J258</f>
        <v>0</v>
      </c>
      <c r="K74" s="189"/>
    </row>
    <row r="75" s="8" customFormat="1" ht="19.92" customHeight="1">
      <c r="B75" s="183"/>
      <c r="C75" s="184"/>
      <c r="D75" s="185" t="s">
        <v>189</v>
      </c>
      <c r="E75" s="186"/>
      <c r="F75" s="186"/>
      <c r="G75" s="186"/>
      <c r="H75" s="186"/>
      <c r="I75" s="187"/>
      <c r="J75" s="188">
        <f>J267</f>
        <v>0</v>
      </c>
      <c r="K75" s="189"/>
    </row>
    <row r="76" s="8" customFormat="1" ht="19.92" customHeight="1">
      <c r="B76" s="183"/>
      <c r="C76" s="184"/>
      <c r="D76" s="185" t="s">
        <v>190</v>
      </c>
      <c r="E76" s="186"/>
      <c r="F76" s="186"/>
      <c r="G76" s="186"/>
      <c r="H76" s="186"/>
      <c r="I76" s="187"/>
      <c r="J76" s="188">
        <f>J276</f>
        <v>0</v>
      </c>
      <c r="K76" s="189"/>
    </row>
    <row r="77" s="1" customFormat="1" ht="21.84" customHeight="1">
      <c r="B77" s="45"/>
      <c r="C77" s="46"/>
      <c r="D77" s="46"/>
      <c r="E77" s="46"/>
      <c r="F77" s="46"/>
      <c r="G77" s="46"/>
      <c r="H77" s="46"/>
      <c r="I77" s="143"/>
      <c r="J77" s="46"/>
      <c r="K77" s="50"/>
    </row>
    <row r="78" s="1" customFormat="1" ht="6.96" customHeight="1">
      <c r="B78" s="66"/>
      <c r="C78" s="67"/>
      <c r="D78" s="67"/>
      <c r="E78" s="67"/>
      <c r="F78" s="67"/>
      <c r="G78" s="67"/>
      <c r="H78" s="67"/>
      <c r="I78" s="165"/>
      <c r="J78" s="67"/>
      <c r="K78" s="68"/>
    </row>
    <row r="82" s="1" customFormat="1" ht="6.96" customHeight="1">
      <c r="B82" s="69"/>
      <c r="C82" s="70"/>
      <c r="D82" s="70"/>
      <c r="E82" s="70"/>
      <c r="F82" s="70"/>
      <c r="G82" s="70"/>
      <c r="H82" s="70"/>
      <c r="I82" s="168"/>
      <c r="J82" s="70"/>
      <c r="K82" s="70"/>
      <c r="L82" s="71"/>
    </row>
    <row r="83" s="1" customFormat="1" ht="36.96" customHeight="1">
      <c r="B83" s="45"/>
      <c r="C83" s="72" t="s">
        <v>107</v>
      </c>
      <c r="D83" s="73"/>
      <c r="E83" s="73"/>
      <c r="F83" s="73"/>
      <c r="G83" s="73"/>
      <c r="H83" s="73"/>
      <c r="I83" s="190"/>
      <c r="J83" s="73"/>
      <c r="K83" s="73"/>
      <c r="L83" s="71"/>
    </row>
    <row r="84" s="1" customFormat="1" ht="6.96" customHeight="1">
      <c r="B84" s="45"/>
      <c r="C84" s="73"/>
      <c r="D84" s="73"/>
      <c r="E84" s="73"/>
      <c r="F84" s="73"/>
      <c r="G84" s="73"/>
      <c r="H84" s="73"/>
      <c r="I84" s="190"/>
      <c r="J84" s="73"/>
      <c r="K84" s="73"/>
      <c r="L84" s="71"/>
    </row>
    <row r="85" s="1" customFormat="1" ht="14.4" customHeight="1">
      <c r="B85" s="45"/>
      <c r="C85" s="75" t="s">
        <v>18</v>
      </c>
      <c r="D85" s="73"/>
      <c r="E85" s="73"/>
      <c r="F85" s="73"/>
      <c r="G85" s="73"/>
      <c r="H85" s="73"/>
      <c r="I85" s="190"/>
      <c r="J85" s="73"/>
      <c r="K85" s="73"/>
      <c r="L85" s="71"/>
    </row>
    <row r="86" s="1" customFormat="1" ht="16.5" customHeight="1">
      <c r="B86" s="45"/>
      <c r="C86" s="73"/>
      <c r="D86" s="73"/>
      <c r="E86" s="191" t="str">
        <f>E7</f>
        <v>Individuální projekt Altánu</v>
      </c>
      <c r="F86" s="75"/>
      <c r="G86" s="75"/>
      <c r="H86" s="75"/>
      <c r="I86" s="190"/>
      <c r="J86" s="73"/>
      <c r="K86" s="73"/>
      <c r="L86" s="71"/>
    </row>
    <row r="87" s="1" customFormat="1" ht="14.4" customHeight="1">
      <c r="B87" s="45"/>
      <c r="C87" s="75" t="s">
        <v>95</v>
      </c>
      <c r="D87" s="73"/>
      <c r="E87" s="73"/>
      <c r="F87" s="73"/>
      <c r="G87" s="73"/>
      <c r="H87" s="73"/>
      <c r="I87" s="190"/>
      <c r="J87" s="73"/>
      <c r="K87" s="73"/>
      <c r="L87" s="71"/>
    </row>
    <row r="88" s="1" customFormat="1" ht="17.25" customHeight="1">
      <c r="B88" s="45"/>
      <c r="C88" s="73"/>
      <c r="D88" s="73"/>
      <c r="E88" s="81" t="str">
        <f>E9</f>
        <v>02 - Stavebně konstrukční část</v>
      </c>
      <c r="F88" s="73"/>
      <c r="G88" s="73"/>
      <c r="H88" s="73"/>
      <c r="I88" s="190"/>
      <c r="J88" s="73"/>
      <c r="K88" s="73"/>
      <c r="L88" s="71"/>
    </row>
    <row r="89" s="1" customFormat="1" ht="6.96" customHeight="1">
      <c r="B89" s="45"/>
      <c r="C89" s="73"/>
      <c r="D89" s="73"/>
      <c r="E89" s="73"/>
      <c r="F89" s="73"/>
      <c r="G89" s="73"/>
      <c r="H89" s="73"/>
      <c r="I89" s="190"/>
      <c r="J89" s="73"/>
      <c r="K89" s="73"/>
      <c r="L89" s="71"/>
    </row>
    <row r="90" s="1" customFormat="1" ht="18" customHeight="1">
      <c r="B90" s="45"/>
      <c r="C90" s="75" t="s">
        <v>23</v>
      </c>
      <c r="D90" s="73"/>
      <c r="E90" s="73"/>
      <c r="F90" s="192" t="str">
        <f>F12</f>
        <v>parc. č. 1204/1, k.ú. Senožaty</v>
      </c>
      <c r="G90" s="73"/>
      <c r="H90" s="73"/>
      <c r="I90" s="193" t="s">
        <v>25</v>
      </c>
      <c r="J90" s="84" t="str">
        <f>IF(J12="","",J12)</f>
        <v>22. 8. 2018</v>
      </c>
      <c r="K90" s="73"/>
      <c r="L90" s="71"/>
    </row>
    <row r="91" s="1" customFormat="1" ht="6.96" customHeight="1">
      <c r="B91" s="45"/>
      <c r="C91" s="73"/>
      <c r="D91" s="73"/>
      <c r="E91" s="73"/>
      <c r="F91" s="73"/>
      <c r="G91" s="73"/>
      <c r="H91" s="73"/>
      <c r="I91" s="190"/>
      <c r="J91" s="73"/>
      <c r="K91" s="73"/>
      <c r="L91" s="71"/>
    </row>
    <row r="92" s="1" customFormat="1">
      <c r="B92" s="45"/>
      <c r="C92" s="75" t="s">
        <v>27</v>
      </c>
      <c r="D92" s="73"/>
      <c r="E92" s="73"/>
      <c r="F92" s="192" t="str">
        <f>E15</f>
        <v>ZŠ Senožaty, Senožaty 184, 394 58 Senožaty</v>
      </c>
      <c r="G92" s="73"/>
      <c r="H92" s="73"/>
      <c r="I92" s="193" t="s">
        <v>34</v>
      </c>
      <c r="J92" s="192" t="str">
        <f>E21</f>
        <v>MASTERPLAN projektanti</v>
      </c>
      <c r="K92" s="73"/>
      <c r="L92" s="71"/>
    </row>
    <row r="93" s="1" customFormat="1" ht="14.4" customHeight="1">
      <c r="B93" s="45"/>
      <c r="C93" s="75" t="s">
        <v>31</v>
      </c>
      <c r="D93" s="73"/>
      <c r="E93" s="73"/>
      <c r="F93" s="192" t="str">
        <f>IF(E18="","",E18)</f>
        <v/>
      </c>
      <c r="G93" s="73"/>
      <c r="H93" s="73"/>
      <c r="I93" s="190"/>
      <c r="J93" s="73"/>
      <c r="K93" s="73"/>
      <c r="L93" s="71"/>
    </row>
    <row r="94" s="1" customFormat="1" ht="10.32" customHeight="1">
      <c r="B94" s="45"/>
      <c r="C94" s="73"/>
      <c r="D94" s="73"/>
      <c r="E94" s="73"/>
      <c r="F94" s="73"/>
      <c r="G94" s="73"/>
      <c r="H94" s="73"/>
      <c r="I94" s="190"/>
      <c r="J94" s="73"/>
      <c r="K94" s="73"/>
      <c r="L94" s="71"/>
    </row>
    <row r="95" s="9" customFormat="1" ht="29.28" customHeight="1">
      <c r="B95" s="194"/>
      <c r="C95" s="195" t="s">
        <v>108</v>
      </c>
      <c r="D95" s="196" t="s">
        <v>57</v>
      </c>
      <c r="E95" s="196" t="s">
        <v>53</v>
      </c>
      <c r="F95" s="196" t="s">
        <v>109</v>
      </c>
      <c r="G95" s="196" t="s">
        <v>110</v>
      </c>
      <c r="H95" s="196" t="s">
        <v>111</v>
      </c>
      <c r="I95" s="197" t="s">
        <v>112</v>
      </c>
      <c r="J95" s="196" t="s">
        <v>99</v>
      </c>
      <c r="K95" s="198" t="s">
        <v>113</v>
      </c>
      <c r="L95" s="199"/>
      <c r="M95" s="101" t="s">
        <v>114</v>
      </c>
      <c r="N95" s="102" t="s">
        <v>42</v>
      </c>
      <c r="O95" s="102" t="s">
        <v>115</v>
      </c>
      <c r="P95" s="102" t="s">
        <v>116</v>
      </c>
      <c r="Q95" s="102" t="s">
        <v>117</v>
      </c>
      <c r="R95" s="102" t="s">
        <v>118</v>
      </c>
      <c r="S95" s="102" t="s">
        <v>119</v>
      </c>
      <c r="T95" s="103" t="s">
        <v>120</v>
      </c>
    </row>
    <row r="96" s="1" customFormat="1" ht="29.28" customHeight="1">
      <c r="B96" s="45"/>
      <c r="C96" s="107" t="s">
        <v>100</v>
      </c>
      <c r="D96" s="73"/>
      <c r="E96" s="73"/>
      <c r="F96" s="73"/>
      <c r="G96" s="73"/>
      <c r="H96" s="73"/>
      <c r="I96" s="190"/>
      <c r="J96" s="200">
        <f>BK96</f>
        <v>0</v>
      </c>
      <c r="K96" s="73"/>
      <c r="L96" s="71"/>
      <c r="M96" s="104"/>
      <c r="N96" s="105"/>
      <c r="O96" s="105"/>
      <c r="P96" s="201">
        <f>P97+P173</f>
        <v>0</v>
      </c>
      <c r="Q96" s="105"/>
      <c r="R96" s="201">
        <f>R97+R173</f>
        <v>49.195560119999996</v>
      </c>
      <c r="S96" s="105"/>
      <c r="T96" s="202">
        <f>T97+T173</f>
        <v>0</v>
      </c>
      <c r="AT96" s="23" t="s">
        <v>71</v>
      </c>
      <c r="AU96" s="23" t="s">
        <v>101</v>
      </c>
      <c r="BK96" s="203">
        <f>BK97+BK173</f>
        <v>0</v>
      </c>
    </row>
    <row r="97" s="10" customFormat="1" ht="37.44001" customHeight="1">
      <c r="B97" s="204"/>
      <c r="C97" s="205"/>
      <c r="D97" s="206" t="s">
        <v>71</v>
      </c>
      <c r="E97" s="207" t="s">
        <v>191</v>
      </c>
      <c r="F97" s="207" t="s">
        <v>192</v>
      </c>
      <c r="G97" s="205"/>
      <c r="H97" s="205"/>
      <c r="I97" s="208"/>
      <c r="J97" s="209">
        <f>BK97</f>
        <v>0</v>
      </c>
      <c r="K97" s="205"/>
      <c r="L97" s="210"/>
      <c r="M97" s="211"/>
      <c r="N97" s="212"/>
      <c r="O97" s="212"/>
      <c r="P97" s="213">
        <f>P98+P135+P143+P162+P171</f>
        <v>0</v>
      </c>
      <c r="Q97" s="212"/>
      <c r="R97" s="213">
        <f>R98+R135+R143+R162+R171</f>
        <v>43.762635549999999</v>
      </c>
      <c r="S97" s="212"/>
      <c r="T97" s="214">
        <f>T98+T135+T143+T162+T171</f>
        <v>0</v>
      </c>
      <c r="AR97" s="215" t="s">
        <v>80</v>
      </c>
      <c r="AT97" s="216" t="s">
        <v>71</v>
      </c>
      <c r="AU97" s="216" t="s">
        <v>72</v>
      </c>
      <c r="AY97" s="215" t="s">
        <v>123</v>
      </c>
      <c r="BK97" s="217">
        <f>BK98+BK135+BK143+BK162+BK171</f>
        <v>0</v>
      </c>
    </row>
    <row r="98" s="10" customFormat="1" ht="19.92" customHeight="1">
      <c r="B98" s="204"/>
      <c r="C98" s="205"/>
      <c r="D98" s="206" t="s">
        <v>71</v>
      </c>
      <c r="E98" s="218" t="s">
        <v>80</v>
      </c>
      <c r="F98" s="218" t="s">
        <v>193</v>
      </c>
      <c r="G98" s="205"/>
      <c r="H98" s="205"/>
      <c r="I98" s="208"/>
      <c r="J98" s="219">
        <f>BK98</f>
        <v>0</v>
      </c>
      <c r="K98" s="205"/>
      <c r="L98" s="210"/>
      <c r="M98" s="211"/>
      <c r="N98" s="212"/>
      <c r="O98" s="212"/>
      <c r="P98" s="213">
        <f>P99+P103+P107+P124</f>
        <v>0</v>
      </c>
      <c r="Q98" s="212"/>
      <c r="R98" s="213">
        <f>R99+R103+R107+R124</f>
        <v>0</v>
      </c>
      <c r="S98" s="212"/>
      <c r="T98" s="214">
        <f>T99+T103+T107+T124</f>
        <v>0</v>
      </c>
      <c r="AR98" s="215" t="s">
        <v>80</v>
      </c>
      <c r="AT98" s="216" t="s">
        <v>71</v>
      </c>
      <c r="AU98" s="216" t="s">
        <v>80</v>
      </c>
      <c r="AY98" s="215" t="s">
        <v>123</v>
      </c>
      <c r="BK98" s="217">
        <f>BK99+BK103+BK107+BK124</f>
        <v>0</v>
      </c>
    </row>
    <row r="99" s="10" customFormat="1" ht="14.88" customHeight="1">
      <c r="B99" s="204"/>
      <c r="C99" s="205"/>
      <c r="D99" s="206" t="s">
        <v>71</v>
      </c>
      <c r="E99" s="218" t="s">
        <v>194</v>
      </c>
      <c r="F99" s="218" t="s">
        <v>195</v>
      </c>
      <c r="G99" s="205"/>
      <c r="H99" s="205"/>
      <c r="I99" s="208"/>
      <c r="J99" s="219">
        <f>BK99</f>
        <v>0</v>
      </c>
      <c r="K99" s="205"/>
      <c r="L99" s="210"/>
      <c r="M99" s="211"/>
      <c r="N99" s="212"/>
      <c r="O99" s="212"/>
      <c r="P99" s="213">
        <f>SUM(P100:P102)</f>
        <v>0</v>
      </c>
      <c r="Q99" s="212"/>
      <c r="R99" s="213">
        <f>SUM(R100:R102)</f>
        <v>0</v>
      </c>
      <c r="S99" s="212"/>
      <c r="T99" s="214">
        <f>SUM(T100:T102)</f>
        <v>0</v>
      </c>
      <c r="AR99" s="215" t="s">
        <v>80</v>
      </c>
      <c r="AT99" s="216" t="s">
        <v>71</v>
      </c>
      <c r="AU99" s="216" t="s">
        <v>82</v>
      </c>
      <c r="AY99" s="215" t="s">
        <v>123</v>
      </c>
      <c r="BK99" s="217">
        <f>SUM(BK100:BK102)</f>
        <v>0</v>
      </c>
    </row>
    <row r="100" s="1" customFormat="1" ht="38.25" customHeight="1">
      <c r="B100" s="45"/>
      <c r="C100" s="220" t="s">
        <v>80</v>
      </c>
      <c r="D100" s="220" t="s">
        <v>126</v>
      </c>
      <c r="E100" s="221" t="s">
        <v>196</v>
      </c>
      <c r="F100" s="222" t="s">
        <v>197</v>
      </c>
      <c r="G100" s="223" t="s">
        <v>198</v>
      </c>
      <c r="H100" s="224">
        <v>14.813000000000001</v>
      </c>
      <c r="I100" s="225"/>
      <c r="J100" s="226">
        <f>ROUND(I100*H100,2)</f>
        <v>0</v>
      </c>
      <c r="K100" s="222" t="s">
        <v>130</v>
      </c>
      <c r="L100" s="71"/>
      <c r="M100" s="227" t="s">
        <v>21</v>
      </c>
      <c r="N100" s="228" t="s">
        <v>43</v>
      </c>
      <c r="O100" s="46"/>
      <c r="P100" s="229">
        <f>O100*H100</f>
        <v>0</v>
      </c>
      <c r="Q100" s="229">
        <v>0</v>
      </c>
      <c r="R100" s="229">
        <f>Q100*H100</f>
        <v>0</v>
      </c>
      <c r="S100" s="229">
        <v>0</v>
      </c>
      <c r="T100" s="230">
        <f>S100*H100</f>
        <v>0</v>
      </c>
      <c r="AR100" s="23" t="s">
        <v>140</v>
      </c>
      <c r="AT100" s="23" t="s">
        <v>126</v>
      </c>
      <c r="AU100" s="23" t="s">
        <v>136</v>
      </c>
      <c r="AY100" s="23" t="s">
        <v>123</v>
      </c>
      <c r="BE100" s="231">
        <f>IF(N100="základní",J100,0)</f>
        <v>0</v>
      </c>
      <c r="BF100" s="231">
        <f>IF(N100="snížená",J100,0)</f>
        <v>0</v>
      </c>
      <c r="BG100" s="231">
        <f>IF(N100="zákl. přenesená",J100,0)</f>
        <v>0</v>
      </c>
      <c r="BH100" s="231">
        <f>IF(N100="sníž. přenesená",J100,0)</f>
        <v>0</v>
      </c>
      <c r="BI100" s="231">
        <f>IF(N100="nulová",J100,0)</f>
        <v>0</v>
      </c>
      <c r="BJ100" s="23" t="s">
        <v>80</v>
      </c>
      <c r="BK100" s="231">
        <f>ROUND(I100*H100,2)</f>
        <v>0</v>
      </c>
      <c r="BL100" s="23" t="s">
        <v>140</v>
      </c>
      <c r="BM100" s="23" t="s">
        <v>199</v>
      </c>
    </row>
    <row r="101" s="1" customFormat="1">
      <c r="B101" s="45"/>
      <c r="C101" s="73"/>
      <c r="D101" s="232" t="s">
        <v>200</v>
      </c>
      <c r="E101" s="73"/>
      <c r="F101" s="233" t="s">
        <v>201</v>
      </c>
      <c r="G101" s="73"/>
      <c r="H101" s="73"/>
      <c r="I101" s="190"/>
      <c r="J101" s="73"/>
      <c r="K101" s="73"/>
      <c r="L101" s="71"/>
      <c r="M101" s="237"/>
      <c r="N101" s="46"/>
      <c r="O101" s="46"/>
      <c r="P101" s="46"/>
      <c r="Q101" s="46"/>
      <c r="R101" s="46"/>
      <c r="S101" s="46"/>
      <c r="T101" s="94"/>
      <c r="AT101" s="23" t="s">
        <v>200</v>
      </c>
      <c r="AU101" s="23" t="s">
        <v>136</v>
      </c>
    </row>
    <row r="102" s="11" customFormat="1">
      <c r="B102" s="238"/>
      <c r="C102" s="239"/>
      <c r="D102" s="232" t="s">
        <v>202</v>
      </c>
      <c r="E102" s="240" t="s">
        <v>21</v>
      </c>
      <c r="F102" s="241" t="s">
        <v>203</v>
      </c>
      <c r="G102" s="239"/>
      <c r="H102" s="242">
        <v>14.813000000000001</v>
      </c>
      <c r="I102" s="243"/>
      <c r="J102" s="239"/>
      <c r="K102" s="239"/>
      <c r="L102" s="244"/>
      <c r="M102" s="245"/>
      <c r="N102" s="246"/>
      <c r="O102" s="246"/>
      <c r="P102" s="246"/>
      <c r="Q102" s="246"/>
      <c r="R102" s="246"/>
      <c r="S102" s="246"/>
      <c r="T102" s="247"/>
      <c r="AT102" s="248" t="s">
        <v>202</v>
      </c>
      <c r="AU102" s="248" t="s">
        <v>136</v>
      </c>
      <c r="AV102" s="11" t="s">
        <v>82</v>
      </c>
      <c r="AW102" s="11" t="s">
        <v>33</v>
      </c>
      <c r="AX102" s="11" t="s">
        <v>80</v>
      </c>
      <c r="AY102" s="248" t="s">
        <v>123</v>
      </c>
    </row>
    <row r="103" s="10" customFormat="1" ht="22.32" customHeight="1">
      <c r="B103" s="204"/>
      <c r="C103" s="205"/>
      <c r="D103" s="206" t="s">
        <v>71</v>
      </c>
      <c r="E103" s="218" t="s">
        <v>204</v>
      </c>
      <c r="F103" s="218" t="s">
        <v>205</v>
      </c>
      <c r="G103" s="205"/>
      <c r="H103" s="205"/>
      <c r="I103" s="208"/>
      <c r="J103" s="219">
        <f>BK103</f>
        <v>0</v>
      </c>
      <c r="K103" s="205"/>
      <c r="L103" s="210"/>
      <c r="M103" s="211"/>
      <c r="N103" s="212"/>
      <c r="O103" s="212"/>
      <c r="P103" s="213">
        <f>SUM(P104:P106)</f>
        <v>0</v>
      </c>
      <c r="Q103" s="212"/>
      <c r="R103" s="213">
        <f>SUM(R104:R106)</f>
        <v>0</v>
      </c>
      <c r="S103" s="212"/>
      <c r="T103" s="214">
        <f>SUM(T104:T106)</f>
        <v>0</v>
      </c>
      <c r="AR103" s="215" t="s">
        <v>80</v>
      </c>
      <c r="AT103" s="216" t="s">
        <v>71</v>
      </c>
      <c r="AU103" s="216" t="s">
        <v>82</v>
      </c>
      <c r="AY103" s="215" t="s">
        <v>123</v>
      </c>
      <c r="BK103" s="217">
        <f>SUM(BK104:BK106)</f>
        <v>0</v>
      </c>
    </row>
    <row r="104" s="1" customFormat="1" ht="25.5" customHeight="1">
      <c r="B104" s="45"/>
      <c r="C104" s="220" t="s">
        <v>82</v>
      </c>
      <c r="D104" s="220" t="s">
        <v>126</v>
      </c>
      <c r="E104" s="221" t="s">
        <v>206</v>
      </c>
      <c r="F104" s="222" t="s">
        <v>207</v>
      </c>
      <c r="G104" s="223" t="s">
        <v>198</v>
      </c>
      <c r="H104" s="224">
        <v>11.509</v>
      </c>
      <c r="I104" s="225"/>
      <c r="J104" s="226">
        <f>ROUND(I104*H104,2)</f>
        <v>0</v>
      </c>
      <c r="K104" s="222" t="s">
        <v>130</v>
      </c>
      <c r="L104" s="71"/>
      <c r="M104" s="227" t="s">
        <v>21</v>
      </c>
      <c r="N104" s="228" t="s">
        <v>43</v>
      </c>
      <c r="O104" s="46"/>
      <c r="P104" s="229">
        <f>O104*H104</f>
        <v>0</v>
      </c>
      <c r="Q104" s="229">
        <v>0</v>
      </c>
      <c r="R104" s="229">
        <f>Q104*H104</f>
        <v>0</v>
      </c>
      <c r="S104" s="229">
        <v>0</v>
      </c>
      <c r="T104" s="230">
        <f>S104*H104</f>
        <v>0</v>
      </c>
      <c r="AR104" s="23" t="s">
        <v>140</v>
      </c>
      <c r="AT104" s="23" t="s">
        <v>126</v>
      </c>
      <c r="AU104" s="23" t="s">
        <v>136</v>
      </c>
      <c r="AY104" s="23" t="s">
        <v>123</v>
      </c>
      <c r="BE104" s="231">
        <f>IF(N104="základní",J104,0)</f>
        <v>0</v>
      </c>
      <c r="BF104" s="231">
        <f>IF(N104="snížená",J104,0)</f>
        <v>0</v>
      </c>
      <c r="BG104" s="231">
        <f>IF(N104="zákl. přenesená",J104,0)</f>
        <v>0</v>
      </c>
      <c r="BH104" s="231">
        <f>IF(N104="sníž. přenesená",J104,0)</f>
        <v>0</v>
      </c>
      <c r="BI104" s="231">
        <f>IF(N104="nulová",J104,0)</f>
        <v>0</v>
      </c>
      <c r="BJ104" s="23" t="s">
        <v>80</v>
      </c>
      <c r="BK104" s="231">
        <f>ROUND(I104*H104,2)</f>
        <v>0</v>
      </c>
      <c r="BL104" s="23" t="s">
        <v>140</v>
      </c>
      <c r="BM104" s="23" t="s">
        <v>208</v>
      </c>
    </row>
    <row r="105" s="1" customFormat="1">
      <c r="B105" s="45"/>
      <c r="C105" s="73"/>
      <c r="D105" s="232" t="s">
        <v>200</v>
      </c>
      <c r="E105" s="73"/>
      <c r="F105" s="233" t="s">
        <v>209</v>
      </c>
      <c r="G105" s="73"/>
      <c r="H105" s="73"/>
      <c r="I105" s="190"/>
      <c r="J105" s="73"/>
      <c r="K105" s="73"/>
      <c r="L105" s="71"/>
      <c r="M105" s="237"/>
      <c r="N105" s="46"/>
      <c r="O105" s="46"/>
      <c r="P105" s="46"/>
      <c r="Q105" s="46"/>
      <c r="R105" s="46"/>
      <c r="S105" s="46"/>
      <c r="T105" s="94"/>
      <c r="AT105" s="23" t="s">
        <v>200</v>
      </c>
      <c r="AU105" s="23" t="s">
        <v>136</v>
      </c>
    </row>
    <row r="106" s="11" customFormat="1">
      <c r="B106" s="238"/>
      <c r="C106" s="239"/>
      <c r="D106" s="232" t="s">
        <v>202</v>
      </c>
      <c r="E106" s="240" t="s">
        <v>21</v>
      </c>
      <c r="F106" s="241" t="s">
        <v>210</v>
      </c>
      <c r="G106" s="239"/>
      <c r="H106" s="242">
        <v>11.509</v>
      </c>
      <c r="I106" s="243"/>
      <c r="J106" s="239"/>
      <c r="K106" s="239"/>
      <c r="L106" s="244"/>
      <c r="M106" s="245"/>
      <c r="N106" s="246"/>
      <c r="O106" s="246"/>
      <c r="P106" s="246"/>
      <c r="Q106" s="246"/>
      <c r="R106" s="246"/>
      <c r="S106" s="246"/>
      <c r="T106" s="247"/>
      <c r="AT106" s="248" t="s">
        <v>202</v>
      </c>
      <c r="AU106" s="248" t="s">
        <v>136</v>
      </c>
      <c r="AV106" s="11" t="s">
        <v>82</v>
      </c>
      <c r="AW106" s="11" t="s">
        <v>33</v>
      </c>
      <c r="AX106" s="11" t="s">
        <v>80</v>
      </c>
      <c r="AY106" s="248" t="s">
        <v>123</v>
      </c>
    </row>
    <row r="107" s="10" customFormat="1" ht="22.32" customHeight="1">
      <c r="B107" s="204"/>
      <c r="C107" s="205"/>
      <c r="D107" s="206" t="s">
        <v>71</v>
      </c>
      <c r="E107" s="218" t="s">
        <v>211</v>
      </c>
      <c r="F107" s="218" t="s">
        <v>212</v>
      </c>
      <c r="G107" s="205"/>
      <c r="H107" s="205"/>
      <c r="I107" s="208"/>
      <c r="J107" s="219">
        <f>BK107</f>
        <v>0</v>
      </c>
      <c r="K107" s="205"/>
      <c r="L107" s="210"/>
      <c r="M107" s="211"/>
      <c r="N107" s="212"/>
      <c r="O107" s="212"/>
      <c r="P107" s="213">
        <f>SUM(P108:P123)</f>
        <v>0</v>
      </c>
      <c r="Q107" s="212"/>
      <c r="R107" s="213">
        <f>SUM(R108:R123)</f>
        <v>0</v>
      </c>
      <c r="S107" s="212"/>
      <c r="T107" s="214">
        <f>SUM(T108:T123)</f>
        <v>0</v>
      </c>
      <c r="AR107" s="215" t="s">
        <v>80</v>
      </c>
      <c r="AT107" s="216" t="s">
        <v>71</v>
      </c>
      <c r="AU107" s="216" t="s">
        <v>82</v>
      </c>
      <c r="AY107" s="215" t="s">
        <v>123</v>
      </c>
      <c r="BK107" s="217">
        <f>SUM(BK108:BK123)</f>
        <v>0</v>
      </c>
    </row>
    <row r="108" s="1" customFormat="1" ht="38.25" customHeight="1">
      <c r="B108" s="45"/>
      <c r="C108" s="220" t="s">
        <v>136</v>
      </c>
      <c r="D108" s="220" t="s">
        <v>126</v>
      </c>
      <c r="E108" s="221" t="s">
        <v>213</v>
      </c>
      <c r="F108" s="222" t="s">
        <v>214</v>
      </c>
      <c r="G108" s="223" t="s">
        <v>198</v>
      </c>
      <c r="H108" s="224">
        <v>14.813000000000001</v>
      </c>
      <c r="I108" s="225"/>
      <c r="J108" s="226">
        <f>ROUND(I108*H108,2)</f>
        <v>0</v>
      </c>
      <c r="K108" s="222" t="s">
        <v>130</v>
      </c>
      <c r="L108" s="71"/>
      <c r="M108" s="227" t="s">
        <v>21</v>
      </c>
      <c r="N108" s="228" t="s">
        <v>43</v>
      </c>
      <c r="O108" s="46"/>
      <c r="P108" s="229">
        <f>O108*H108</f>
        <v>0</v>
      </c>
      <c r="Q108" s="229">
        <v>0</v>
      </c>
      <c r="R108" s="229">
        <f>Q108*H108</f>
        <v>0</v>
      </c>
      <c r="S108" s="229">
        <v>0</v>
      </c>
      <c r="T108" s="230">
        <f>S108*H108</f>
        <v>0</v>
      </c>
      <c r="AR108" s="23" t="s">
        <v>140</v>
      </c>
      <c r="AT108" s="23" t="s">
        <v>126</v>
      </c>
      <c r="AU108" s="23" t="s">
        <v>136</v>
      </c>
      <c r="AY108" s="23" t="s">
        <v>123</v>
      </c>
      <c r="BE108" s="231">
        <f>IF(N108="základní",J108,0)</f>
        <v>0</v>
      </c>
      <c r="BF108" s="231">
        <f>IF(N108="snížená",J108,0)</f>
        <v>0</v>
      </c>
      <c r="BG108" s="231">
        <f>IF(N108="zákl. přenesená",J108,0)</f>
        <v>0</v>
      </c>
      <c r="BH108" s="231">
        <f>IF(N108="sníž. přenesená",J108,0)</f>
        <v>0</v>
      </c>
      <c r="BI108" s="231">
        <f>IF(N108="nulová",J108,0)</f>
        <v>0</v>
      </c>
      <c r="BJ108" s="23" t="s">
        <v>80</v>
      </c>
      <c r="BK108" s="231">
        <f>ROUND(I108*H108,2)</f>
        <v>0</v>
      </c>
      <c r="BL108" s="23" t="s">
        <v>140</v>
      </c>
      <c r="BM108" s="23" t="s">
        <v>215</v>
      </c>
    </row>
    <row r="109" s="1" customFormat="1">
      <c r="B109" s="45"/>
      <c r="C109" s="73"/>
      <c r="D109" s="232" t="s">
        <v>200</v>
      </c>
      <c r="E109" s="73"/>
      <c r="F109" s="233" t="s">
        <v>216</v>
      </c>
      <c r="G109" s="73"/>
      <c r="H109" s="73"/>
      <c r="I109" s="190"/>
      <c r="J109" s="73"/>
      <c r="K109" s="73"/>
      <c r="L109" s="71"/>
      <c r="M109" s="237"/>
      <c r="N109" s="46"/>
      <c r="O109" s="46"/>
      <c r="P109" s="46"/>
      <c r="Q109" s="46"/>
      <c r="R109" s="46"/>
      <c r="S109" s="46"/>
      <c r="T109" s="94"/>
      <c r="AT109" s="23" t="s">
        <v>200</v>
      </c>
      <c r="AU109" s="23" t="s">
        <v>136</v>
      </c>
    </row>
    <row r="110" s="11" customFormat="1">
      <c r="B110" s="238"/>
      <c r="C110" s="239"/>
      <c r="D110" s="232" t="s">
        <v>202</v>
      </c>
      <c r="E110" s="240" t="s">
        <v>21</v>
      </c>
      <c r="F110" s="241" t="s">
        <v>203</v>
      </c>
      <c r="G110" s="239"/>
      <c r="H110" s="242">
        <v>14.813000000000001</v>
      </c>
      <c r="I110" s="243"/>
      <c r="J110" s="239"/>
      <c r="K110" s="239"/>
      <c r="L110" s="244"/>
      <c r="M110" s="245"/>
      <c r="N110" s="246"/>
      <c r="O110" s="246"/>
      <c r="P110" s="246"/>
      <c r="Q110" s="246"/>
      <c r="R110" s="246"/>
      <c r="S110" s="246"/>
      <c r="T110" s="247"/>
      <c r="AT110" s="248" t="s">
        <v>202</v>
      </c>
      <c r="AU110" s="248" t="s">
        <v>136</v>
      </c>
      <c r="AV110" s="11" t="s">
        <v>82</v>
      </c>
      <c r="AW110" s="11" t="s">
        <v>33</v>
      </c>
      <c r="AX110" s="11" t="s">
        <v>80</v>
      </c>
      <c r="AY110" s="248" t="s">
        <v>123</v>
      </c>
    </row>
    <row r="111" s="1" customFormat="1" ht="38.25" customHeight="1">
      <c r="B111" s="45"/>
      <c r="C111" s="220" t="s">
        <v>140</v>
      </c>
      <c r="D111" s="220" t="s">
        <v>126</v>
      </c>
      <c r="E111" s="221" t="s">
        <v>217</v>
      </c>
      <c r="F111" s="222" t="s">
        <v>218</v>
      </c>
      <c r="G111" s="223" t="s">
        <v>198</v>
      </c>
      <c r="H111" s="224">
        <v>9.8840000000000003</v>
      </c>
      <c r="I111" s="225"/>
      <c r="J111" s="226">
        <f>ROUND(I111*H111,2)</f>
        <v>0</v>
      </c>
      <c r="K111" s="222" t="s">
        <v>130</v>
      </c>
      <c r="L111" s="71"/>
      <c r="M111" s="227" t="s">
        <v>21</v>
      </c>
      <c r="N111" s="228" t="s">
        <v>43</v>
      </c>
      <c r="O111" s="46"/>
      <c r="P111" s="229">
        <f>O111*H111</f>
        <v>0</v>
      </c>
      <c r="Q111" s="229">
        <v>0</v>
      </c>
      <c r="R111" s="229">
        <f>Q111*H111</f>
        <v>0</v>
      </c>
      <c r="S111" s="229">
        <v>0</v>
      </c>
      <c r="T111" s="230">
        <f>S111*H111</f>
        <v>0</v>
      </c>
      <c r="AR111" s="23" t="s">
        <v>140</v>
      </c>
      <c r="AT111" s="23" t="s">
        <v>126</v>
      </c>
      <c r="AU111" s="23" t="s">
        <v>136</v>
      </c>
      <c r="AY111" s="23" t="s">
        <v>123</v>
      </c>
      <c r="BE111" s="231">
        <f>IF(N111="základní",J111,0)</f>
        <v>0</v>
      </c>
      <c r="BF111" s="231">
        <f>IF(N111="snížená",J111,0)</f>
        <v>0</v>
      </c>
      <c r="BG111" s="231">
        <f>IF(N111="zákl. přenesená",J111,0)</f>
        <v>0</v>
      </c>
      <c r="BH111" s="231">
        <f>IF(N111="sníž. přenesená",J111,0)</f>
        <v>0</v>
      </c>
      <c r="BI111" s="231">
        <f>IF(N111="nulová",J111,0)</f>
        <v>0</v>
      </c>
      <c r="BJ111" s="23" t="s">
        <v>80</v>
      </c>
      <c r="BK111" s="231">
        <f>ROUND(I111*H111,2)</f>
        <v>0</v>
      </c>
      <c r="BL111" s="23" t="s">
        <v>140</v>
      </c>
      <c r="BM111" s="23" t="s">
        <v>219</v>
      </c>
    </row>
    <row r="112" s="1" customFormat="1">
      <c r="B112" s="45"/>
      <c r="C112" s="73"/>
      <c r="D112" s="232" t="s">
        <v>200</v>
      </c>
      <c r="E112" s="73"/>
      <c r="F112" s="233" t="s">
        <v>216</v>
      </c>
      <c r="G112" s="73"/>
      <c r="H112" s="73"/>
      <c r="I112" s="190"/>
      <c r="J112" s="73"/>
      <c r="K112" s="73"/>
      <c r="L112" s="71"/>
      <c r="M112" s="237"/>
      <c r="N112" s="46"/>
      <c r="O112" s="46"/>
      <c r="P112" s="46"/>
      <c r="Q112" s="46"/>
      <c r="R112" s="46"/>
      <c r="S112" s="46"/>
      <c r="T112" s="94"/>
      <c r="AT112" s="23" t="s">
        <v>200</v>
      </c>
      <c r="AU112" s="23" t="s">
        <v>136</v>
      </c>
    </row>
    <row r="113" s="11" customFormat="1">
      <c r="B113" s="238"/>
      <c r="C113" s="239"/>
      <c r="D113" s="232" t="s">
        <v>202</v>
      </c>
      <c r="E113" s="240" t="s">
        <v>21</v>
      </c>
      <c r="F113" s="241" t="s">
        <v>210</v>
      </c>
      <c r="G113" s="239"/>
      <c r="H113" s="242">
        <v>11.509</v>
      </c>
      <c r="I113" s="243"/>
      <c r="J113" s="239"/>
      <c r="K113" s="239"/>
      <c r="L113" s="244"/>
      <c r="M113" s="245"/>
      <c r="N113" s="246"/>
      <c r="O113" s="246"/>
      <c r="P113" s="246"/>
      <c r="Q113" s="246"/>
      <c r="R113" s="246"/>
      <c r="S113" s="246"/>
      <c r="T113" s="247"/>
      <c r="AT113" s="248" t="s">
        <v>202</v>
      </c>
      <c r="AU113" s="248" t="s">
        <v>136</v>
      </c>
      <c r="AV113" s="11" t="s">
        <v>82</v>
      </c>
      <c r="AW113" s="11" t="s">
        <v>33</v>
      </c>
      <c r="AX113" s="11" t="s">
        <v>72</v>
      </c>
      <c r="AY113" s="248" t="s">
        <v>123</v>
      </c>
    </row>
    <row r="114" s="11" customFormat="1">
      <c r="B114" s="238"/>
      <c r="C114" s="239"/>
      <c r="D114" s="232" t="s">
        <v>202</v>
      </c>
      <c r="E114" s="240" t="s">
        <v>21</v>
      </c>
      <c r="F114" s="241" t="s">
        <v>220</v>
      </c>
      <c r="G114" s="239"/>
      <c r="H114" s="242">
        <v>-1.625</v>
      </c>
      <c r="I114" s="243"/>
      <c r="J114" s="239"/>
      <c r="K114" s="239"/>
      <c r="L114" s="244"/>
      <c r="M114" s="245"/>
      <c r="N114" s="246"/>
      <c r="O114" s="246"/>
      <c r="P114" s="246"/>
      <c r="Q114" s="246"/>
      <c r="R114" s="246"/>
      <c r="S114" s="246"/>
      <c r="T114" s="247"/>
      <c r="AT114" s="248" t="s">
        <v>202</v>
      </c>
      <c r="AU114" s="248" t="s">
        <v>136</v>
      </c>
      <c r="AV114" s="11" t="s">
        <v>82</v>
      </c>
      <c r="AW114" s="11" t="s">
        <v>33</v>
      </c>
      <c r="AX114" s="11" t="s">
        <v>72</v>
      </c>
      <c r="AY114" s="248" t="s">
        <v>123</v>
      </c>
    </row>
    <row r="115" s="12" customFormat="1">
      <c r="B115" s="249"/>
      <c r="C115" s="250"/>
      <c r="D115" s="232" t="s">
        <v>202</v>
      </c>
      <c r="E115" s="251" t="s">
        <v>21</v>
      </c>
      <c r="F115" s="252" t="s">
        <v>221</v>
      </c>
      <c r="G115" s="250"/>
      <c r="H115" s="253">
        <v>9.8840000000000003</v>
      </c>
      <c r="I115" s="254"/>
      <c r="J115" s="250"/>
      <c r="K115" s="250"/>
      <c r="L115" s="255"/>
      <c r="M115" s="256"/>
      <c r="N115" s="257"/>
      <c r="O115" s="257"/>
      <c r="P115" s="257"/>
      <c r="Q115" s="257"/>
      <c r="R115" s="257"/>
      <c r="S115" s="257"/>
      <c r="T115" s="258"/>
      <c r="AT115" s="259" t="s">
        <v>202</v>
      </c>
      <c r="AU115" s="259" t="s">
        <v>136</v>
      </c>
      <c r="AV115" s="12" t="s">
        <v>140</v>
      </c>
      <c r="AW115" s="12" t="s">
        <v>33</v>
      </c>
      <c r="AX115" s="12" t="s">
        <v>80</v>
      </c>
      <c r="AY115" s="259" t="s">
        <v>123</v>
      </c>
    </row>
    <row r="116" s="1" customFormat="1" ht="51" customHeight="1">
      <c r="B116" s="45"/>
      <c r="C116" s="220" t="s">
        <v>122</v>
      </c>
      <c r="D116" s="220" t="s">
        <v>126</v>
      </c>
      <c r="E116" s="221" t="s">
        <v>222</v>
      </c>
      <c r="F116" s="222" t="s">
        <v>223</v>
      </c>
      <c r="G116" s="223" t="s">
        <v>198</v>
      </c>
      <c r="H116" s="224">
        <v>98.840000000000003</v>
      </c>
      <c r="I116" s="225"/>
      <c r="J116" s="226">
        <f>ROUND(I116*H116,2)</f>
        <v>0</v>
      </c>
      <c r="K116" s="222" t="s">
        <v>130</v>
      </c>
      <c r="L116" s="71"/>
      <c r="M116" s="227" t="s">
        <v>21</v>
      </c>
      <c r="N116" s="228" t="s">
        <v>43</v>
      </c>
      <c r="O116" s="46"/>
      <c r="P116" s="229">
        <f>O116*H116</f>
        <v>0</v>
      </c>
      <c r="Q116" s="229">
        <v>0</v>
      </c>
      <c r="R116" s="229">
        <f>Q116*H116</f>
        <v>0</v>
      </c>
      <c r="S116" s="229">
        <v>0</v>
      </c>
      <c r="T116" s="230">
        <f>S116*H116</f>
        <v>0</v>
      </c>
      <c r="AR116" s="23" t="s">
        <v>140</v>
      </c>
      <c r="AT116" s="23" t="s">
        <v>126</v>
      </c>
      <c r="AU116" s="23" t="s">
        <v>136</v>
      </c>
      <c r="AY116" s="23" t="s">
        <v>123</v>
      </c>
      <c r="BE116" s="231">
        <f>IF(N116="základní",J116,0)</f>
        <v>0</v>
      </c>
      <c r="BF116" s="231">
        <f>IF(N116="snížená",J116,0)</f>
        <v>0</v>
      </c>
      <c r="BG116" s="231">
        <f>IF(N116="zákl. přenesená",J116,0)</f>
        <v>0</v>
      </c>
      <c r="BH116" s="231">
        <f>IF(N116="sníž. přenesená",J116,0)</f>
        <v>0</v>
      </c>
      <c r="BI116" s="231">
        <f>IF(N116="nulová",J116,0)</f>
        <v>0</v>
      </c>
      <c r="BJ116" s="23" t="s">
        <v>80</v>
      </c>
      <c r="BK116" s="231">
        <f>ROUND(I116*H116,2)</f>
        <v>0</v>
      </c>
      <c r="BL116" s="23" t="s">
        <v>140</v>
      </c>
      <c r="BM116" s="23" t="s">
        <v>224</v>
      </c>
    </row>
    <row r="117" s="1" customFormat="1">
      <c r="B117" s="45"/>
      <c r="C117" s="73"/>
      <c r="D117" s="232" t="s">
        <v>200</v>
      </c>
      <c r="E117" s="73"/>
      <c r="F117" s="233" t="s">
        <v>216</v>
      </c>
      <c r="G117" s="73"/>
      <c r="H117" s="73"/>
      <c r="I117" s="190"/>
      <c r="J117" s="73"/>
      <c r="K117" s="73"/>
      <c r="L117" s="71"/>
      <c r="M117" s="237"/>
      <c r="N117" s="46"/>
      <c r="O117" s="46"/>
      <c r="P117" s="46"/>
      <c r="Q117" s="46"/>
      <c r="R117" s="46"/>
      <c r="S117" s="46"/>
      <c r="T117" s="94"/>
      <c r="AT117" s="23" t="s">
        <v>200</v>
      </c>
      <c r="AU117" s="23" t="s">
        <v>136</v>
      </c>
    </row>
    <row r="118" s="11" customFormat="1">
      <c r="B118" s="238"/>
      <c r="C118" s="239"/>
      <c r="D118" s="232" t="s">
        <v>202</v>
      </c>
      <c r="E118" s="239"/>
      <c r="F118" s="241" t="s">
        <v>225</v>
      </c>
      <c r="G118" s="239"/>
      <c r="H118" s="242">
        <v>98.840000000000003</v>
      </c>
      <c r="I118" s="243"/>
      <c r="J118" s="239"/>
      <c r="K118" s="239"/>
      <c r="L118" s="244"/>
      <c r="M118" s="245"/>
      <c r="N118" s="246"/>
      <c r="O118" s="246"/>
      <c r="P118" s="246"/>
      <c r="Q118" s="246"/>
      <c r="R118" s="246"/>
      <c r="S118" s="246"/>
      <c r="T118" s="247"/>
      <c r="AT118" s="248" t="s">
        <v>202</v>
      </c>
      <c r="AU118" s="248" t="s">
        <v>136</v>
      </c>
      <c r="AV118" s="11" t="s">
        <v>82</v>
      </c>
      <c r="AW118" s="11" t="s">
        <v>6</v>
      </c>
      <c r="AX118" s="11" t="s">
        <v>80</v>
      </c>
      <c r="AY118" s="248" t="s">
        <v>123</v>
      </c>
    </row>
    <row r="119" s="1" customFormat="1" ht="25.5" customHeight="1">
      <c r="B119" s="45"/>
      <c r="C119" s="220" t="s">
        <v>150</v>
      </c>
      <c r="D119" s="220" t="s">
        <v>126</v>
      </c>
      <c r="E119" s="221" t="s">
        <v>226</v>
      </c>
      <c r="F119" s="222" t="s">
        <v>227</v>
      </c>
      <c r="G119" s="223" t="s">
        <v>198</v>
      </c>
      <c r="H119" s="224">
        <v>26.321999999999999</v>
      </c>
      <c r="I119" s="225"/>
      <c r="J119" s="226">
        <f>ROUND(I119*H119,2)</f>
        <v>0</v>
      </c>
      <c r="K119" s="222" t="s">
        <v>130</v>
      </c>
      <c r="L119" s="71"/>
      <c r="M119" s="227" t="s">
        <v>21</v>
      </c>
      <c r="N119" s="228" t="s">
        <v>43</v>
      </c>
      <c r="O119" s="46"/>
      <c r="P119" s="229">
        <f>O119*H119</f>
        <v>0</v>
      </c>
      <c r="Q119" s="229">
        <v>0</v>
      </c>
      <c r="R119" s="229">
        <f>Q119*H119</f>
        <v>0</v>
      </c>
      <c r="S119" s="229">
        <v>0</v>
      </c>
      <c r="T119" s="230">
        <f>S119*H119</f>
        <v>0</v>
      </c>
      <c r="AR119" s="23" t="s">
        <v>140</v>
      </c>
      <c r="AT119" s="23" t="s">
        <v>126</v>
      </c>
      <c r="AU119" s="23" t="s">
        <v>136</v>
      </c>
      <c r="AY119" s="23" t="s">
        <v>123</v>
      </c>
      <c r="BE119" s="231">
        <f>IF(N119="základní",J119,0)</f>
        <v>0</v>
      </c>
      <c r="BF119" s="231">
        <f>IF(N119="snížená",J119,0)</f>
        <v>0</v>
      </c>
      <c r="BG119" s="231">
        <f>IF(N119="zákl. přenesená",J119,0)</f>
        <v>0</v>
      </c>
      <c r="BH119" s="231">
        <f>IF(N119="sníž. přenesená",J119,0)</f>
        <v>0</v>
      </c>
      <c r="BI119" s="231">
        <f>IF(N119="nulová",J119,0)</f>
        <v>0</v>
      </c>
      <c r="BJ119" s="23" t="s">
        <v>80</v>
      </c>
      <c r="BK119" s="231">
        <f>ROUND(I119*H119,2)</f>
        <v>0</v>
      </c>
      <c r="BL119" s="23" t="s">
        <v>140</v>
      </c>
      <c r="BM119" s="23" t="s">
        <v>228</v>
      </c>
    </row>
    <row r="120" s="1" customFormat="1">
      <c r="B120" s="45"/>
      <c r="C120" s="73"/>
      <c r="D120" s="232" t="s">
        <v>200</v>
      </c>
      <c r="E120" s="73"/>
      <c r="F120" s="233" t="s">
        <v>229</v>
      </c>
      <c r="G120" s="73"/>
      <c r="H120" s="73"/>
      <c r="I120" s="190"/>
      <c r="J120" s="73"/>
      <c r="K120" s="73"/>
      <c r="L120" s="71"/>
      <c r="M120" s="237"/>
      <c r="N120" s="46"/>
      <c r="O120" s="46"/>
      <c r="P120" s="46"/>
      <c r="Q120" s="46"/>
      <c r="R120" s="46"/>
      <c r="S120" s="46"/>
      <c r="T120" s="94"/>
      <c r="AT120" s="23" t="s">
        <v>200</v>
      </c>
      <c r="AU120" s="23" t="s">
        <v>136</v>
      </c>
    </row>
    <row r="121" s="11" customFormat="1">
      <c r="B121" s="238"/>
      <c r="C121" s="239"/>
      <c r="D121" s="232" t="s">
        <v>202</v>
      </c>
      <c r="E121" s="240" t="s">
        <v>21</v>
      </c>
      <c r="F121" s="241" t="s">
        <v>203</v>
      </c>
      <c r="G121" s="239"/>
      <c r="H121" s="242">
        <v>14.813000000000001</v>
      </c>
      <c r="I121" s="243"/>
      <c r="J121" s="239"/>
      <c r="K121" s="239"/>
      <c r="L121" s="244"/>
      <c r="M121" s="245"/>
      <c r="N121" s="246"/>
      <c r="O121" s="246"/>
      <c r="P121" s="246"/>
      <c r="Q121" s="246"/>
      <c r="R121" s="246"/>
      <c r="S121" s="246"/>
      <c r="T121" s="247"/>
      <c r="AT121" s="248" t="s">
        <v>202</v>
      </c>
      <c r="AU121" s="248" t="s">
        <v>136</v>
      </c>
      <c r="AV121" s="11" t="s">
        <v>82</v>
      </c>
      <c r="AW121" s="11" t="s">
        <v>33</v>
      </c>
      <c r="AX121" s="11" t="s">
        <v>72</v>
      </c>
      <c r="AY121" s="248" t="s">
        <v>123</v>
      </c>
    </row>
    <row r="122" s="11" customFormat="1">
      <c r="B122" s="238"/>
      <c r="C122" s="239"/>
      <c r="D122" s="232" t="s">
        <v>202</v>
      </c>
      <c r="E122" s="240" t="s">
        <v>21</v>
      </c>
      <c r="F122" s="241" t="s">
        <v>210</v>
      </c>
      <c r="G122" s="239"/>
      <c r="H122" s="242">
        <v>11.509</v>
      </c>
      <c r="I122" s="243"/>
      <c r="J122" s="239"/>
      <c r="K122" s="239"/>
      <c r="L122" s="244"/>
      <c r="M122" s="245"/>
      <c r="N122" s="246"/>
      <c r="O122" s="246"/>
      <c r="P122" s="246"/>
      <c r="Q122" s="246"/>
      <c r="R122" s="246"/>
      <c r="S122" s="246"/>
      <c r="T122" s="247"/>
      <c r="AT122" s="248" t="s">
        <v>202</v>
      </c>
      <c r="AU122" s="248" t="s">
        <v>136</v>
      </c>
      <c r="AV122" s="11" t="s">
        <v>82</v>
      </c>
      <c r="AW122" s="11" t="s">
        <v>33</v>
      </c>
      <c r="AX122" s="11" t="s">
        <v>72</v>
      </c>
      <c r="AY122" s="248" t="s">
        <v>123</v>
      </c>
    </row>
    <row r="123" s="12" customFormat="1">
      <c r="B123" s="249"/>
      <c r="C123" s="250"/>
      <c r="D123" s="232" t="s">
        <v>202</v>
      </c>
      <c r="E123" s="251" t="s">
        <v>21</v>
      </c>
      <c r="F123" s="252" t="s">
        <v>221</v>
      </c>
      <c r="G123" s="250"/>
      <c r="H123" s="253">
        <v>26.321999999999999</v>
      </c>
      <c r="I123" s="254"/>
      <c r="J123" s="250"/>
      <c r="K123" s="250"/>
      <c r="L123" s="255"/>
      <c r="M123" s="256"/>
      <c r="N123" s="257"/>
      <c r="O123" s="257"/>
      <c r="P123" s="257"/>
      <c r="Q123" s="257"/>
      <c r="R123" s="257"/>
      <c r="S123" s="257"/>
      <c r="T123" s="258"/>
      <c r="AT123" s="259" t="s">
        <v>202</v>
      </c>
      <c r="AU123" s="259" t="s">
        <v>136</v>
      </c>
      <c r="AV123" s="12" t="s">
        <v>140</v>
      </c>
      <c r="AW123" s="12" t="s">
        <v>33</v>
      </c>
      <c r="AX123" s="12" t="s">
        <v>80</v>
      </c>
      <c r="AY123" s="259" t="s">
        <v>123</v>
      </c>
    </row>
    <row r="124" s="10" customFormat="1" ht="22.32" customHeight="1">
      <c r="B124" s="204"/>
      <c r="C124" s="205"/>
      <c r="D124" s="206" t="s">
        <v>71</v>
      </c>
      <c r="E124" s="218" t="s">
        <v>230</v>
      </c>
      <c r="F124" s="218" t="s">
        <v>231</v>
      </c>
      <c r="G124" s="205"/>
      <c r="H124" s="205"/>
      <c r="I124" s="208"/>
      <c r="J124" s="219">
        <f>BK124</f>
        <v>0</v>
      </c>
      <c r="K124" s="205"/>
      <c r="L124" s="210"/>
      <c r="M124" s="211"/>
      <c r="N124" s="212"/>
      <c r="O124" s="212"/>
      <c r="P124" s="213">
        <f>SUM(P125:P134)</f>
        <v>0</v>
      </c>
      <c r="Q124" s="212"/>
      <c r="R124" s="213">
        <f>SUM(R125:R134)</f>
        <v>0</v>
      </c>
      <c r="S124" s="212"/>
      <c r="T124" s="214">
        <f>SUM(T125:T134)</f>
        <v>0</v>
      </c>
      <c r="AR124" s="215" t="s">
        <v>80</v>
      </c>
      <c r="AT124" s="216" t="s">
        <v>71</v>
      </c>
      <c r="AU124" s="216" t="s">
        <v>82</v>
      </c>
      <c r="AY124" s="215" t="s">
        <v>123</v>
      </c>
      <c r="BK124" s="217">
        <f>SUM(BK125:BK134)</f>
        <v>0</v>
      </c>
    </row>
    <row r="125" s="1" customFormat="1" ht="25.5" customHeight="1">
      <c r="B125" s="45"/>
      <c r="C125" s="220" t="s">
        <v>154</v>
      </c>
      <c r="D125" s="220" t="s">
        <v>126</v>
      </c>
      <c r="E125" s="221" t="s">
        <v>232</v>
      </c>
      <c r="F125" s="222" t="s">
        <v>233</v>
      </c>
      <c r="G125" s="223" t="s">
        <v>234</v>
      </c>
      <c r="H125" s="224">
        <v>17.791</v>
      </c>
      <c r="I125" s="225"/>
      <c r="J125" s="226">
        <f>ROUND(I125*H125,2)</f>
        <v>0</v>
      </c>
      <c r="K125" s="222" t="s">
        <v>130</v>
      </c>
      <c r="L125" s="71"/>
      <c r="M125" s="227" t="s">
        <v>21</v>
      </c>
      <c r="N125" s="228" t="s">
        <v>43</v>
      </c>
      <c r="O125" s="46"/>
      <c r="P125" s="229">
        <f>O125*H125</f>
        <v>0</v>
      </c>
      <c r="Q125" s="229">
        <v>0</v>
      </c>
      <c r="R125" s="229">
        <f>Q125*H125</f>
        <v>0</v>
      </c>
      <c r="S125" s="229">
        <v>0</v>
      </c>
      <c r="T125" s="230">
        <f>S125*H125</f>
        <v>0</v>
      </c>
      <c r="AR125" s="23" t="s">
        <v>140</v>
      </c>
      <c r="AT125" s="23" t="s">
        <v>126</v>
      </c>
      <c r="AU125" s="23" t="s">
        <v>136</v>
      </c>
      <c r="AY125" s="23" t="s">
        <v>123</v>
      </c>
      <c r="BE125" s="231">
        <f>IF(N125="základní",J125,0)</f>
        <v>0</v>
      </c>
      <c r="BF125" s="231">
        <f>IF(N125="snížená",J125,0)</f>
        <v>0</v>
      </c>
      <c r="BG125" s="231">
        <f>IF(N125="zákl. přenesená",J125,0)</f>
        <v>0</v>
      </c>
      <c r="BH125" s="231">
        <f>IF(N125="sníž. přenesená",J125,0)</f>
        <v>0</v>
      </c>
      <c r="BI125" s="231">
        <f>IF(N125="nulová",J125,0)</f>
        <v>0</v>
      </c>
      <c r="BJ125" s="23" t="s">
        <v>80</v>
      </c>
      <c r="BK125" s="231">
        <f>ROUND(I125*H125,2)</f>
        <v>0</v>
      </c>
      <c r="BL125" s="23" t="s">
        <v>140</v>
      </c>
      <c r="BM125" s="23" t="s">
        <v>235</v>
      </c>
    </row>
    <row r="126" s="1" customFormat="1">
      <c r="B126" s="45"/>
      <c r="C126" s="73"/>
      <c r="D126" s="232" t="s">
        <v>200</v>
      </c>
      <c r="E126" s="73"/>
      <c r="F126" s="233" t="s">
        <v>236</v>
      </c>
      <c r="G126" s="73"/>
      <c r="H126" s="73"/>
      <c r="I126" s="190"/>
      <c r="J126" s="73"/>
      <c r="K126" s="73"/>
      <c r="L126" s="71"/>
      <c r="M126" s="237"/>
      <c r="N126" s="46"/>
      <c r="O126" s="46"/>
      <c r="P126" s="46"/>
      <c r="Q126" s="46"/>
      <c r="R126" s="46"/>
      <c r="S126" s="46"/>
      <c r="T126" s="94"/>
      <c r="AT126" s="23" t="s">
        <v>200</v>
      </c>
      <c r="AU126" s="23" t="s">
        <v>136</v>
      </c>
    </row>
    <row r="127" s="11" customFormat="1">
      <c r="B127" s="238"/>
      <c r="C127" s="239"/>
      <c r="D127" s="232" t="s">
        <v>202</v>
      </c>
      <c r="E127" s="239"/>
      <c r="F127" s="241" t="s">
        <v>237</v>
      </c>
      <c r="G127" s="239"/>
      <c r="H127" s="242">
        <v>17.791</v>
      </c>
      <c r="I127" s="243"/>
      <c r="J127" s="239"/>
      <c r="K127" s="239"/>
      <c r="L127" s="244"/>
      <c r="M127" s="245"/>
      <c r="N127" s="246"/>
      <c r="O127" s="246"/>
      <c r="P127" s="246"/>
      <c r="Q127" s="246"/>
      <c r="R127" s="246"/>
      <c r="S127" s="246"/>
      <c r="T127" s="247"/>
      <c r="AT127" s="248" t="s">
        <v>202</v>
      </c>
      <c r="AU127" s="248" t="s">
        <v>136</v>
      </c>
      <c r="AV127" s="11" t="s">
        <v>82</v>
      </c>
      <c r="AW127" s="11" t="s">
        <v>6</v>
      </c>
      <c r="AX127" s="11" t="s">
        <v>80</v>
      </c>
      <c r="AY127" s="248" t="s">
        <v>123</v>
      </c>
    </row>
    <row r="128" s="1" customFormat="1" ht="25.5" customHeight="1">
      <c r="B128" s="45"/>
      <c r="C128" s="220" t="s">
        <v>158</v>
      </c>
      <c r="D128" s="220" t="s">
        <v>126</v>
      </c>
      <c r="E128" s="221" t="s">
        <v>238</v>
      </c>
      <c r="F128" s="222" t="s">
        <v>239</v>
      </c>
      <c r="G128" s="223" t="s">
        <v>198</v>
      </c>
      <c r="H128" s="224">
        <v>14.813000000000001</v>
      </c>
      <c r="I128" s="225"/>
      <c r="J128" s="226">
        <f>ROUND(I128*H128,2)</f>
        <v>0</v>
      </c>
      <c r="K128" s="222" t="s">
        <v>130</v>
      </c>
      <c r="L128" s="71"/>
      <c r="M128" s="227" t="s">
        <v>21</v>
      </c>
      <c r="N128" s="228" t="s">
        <v>43</v>
      </c>
      <c r="O128" s="46"/>
      <c r="P128" s="229">
        <f>O128*H128</f>
        <v>0</v>
      </c>
      <c r="Q128" s="229">
        <v>0</v>
      </c>
      <c r="R128" s="229">
        <f>Q128*H128</f>
        <v>0</v>
      </c>
      <c r="S128" s="229">
        <v>0</v>
      </c>
      <c r="T128" s="230">
        <f>S128*H128</f>
        <v>0</v>
      </c>
      <c r="AR128" s="23" t="s">
        <v>140</v>
      </c>
      <c r="AT128" s="23" t="s">
        <v>126</v>
      </c>
      <c r="AU128" s="23" t="s">
        <v>136</v>
      </c>
      <c r="AY128" s="23" t="s">
        <v>123</v>
      </c>
      <c r="BE128" s="231">
        <f>IF(N128="základní",J128,0)</f>
        <v>0</v>
      </c>
      <c r="BF128" s="231">
        <f>IF(N128="snížená",J128,0)</f>
        <v>0</v>
      </c>
      <c r="BG128" s="231">
        <f>IF(N128="zákl. přenesená",J128,0)</f>
        <v>0</v>
      </c>
      <c r="BH128" s="231">
        <f>IF(N128="sníž. přenesená",J128,0)</f>
        <v>0</v>
      </c>
      <c r="BI128" s="231">
        <f>IF(N128="nulová",J128,0)</f>
        <v>0</v>
      </c>
      <c r="BJ128" s="23" t="s">
        <v>80</v>
      </c>
      <c r="BK128" s="231">
        <f>ROUND(I128*H128,2)</f>
        <v>0</v>
      </c>
      <c r="BL128" s="23" t="s">
        <v>140</v>
      </c>
      <c r="BM128" s="23" t="s">
        <v>240</v>
      </c>
    </row>
    <row r="129" s="1" customFormat="1">
      <c r="B129" s="45"/>
      <c r="C129" s="73"/>
      <c r="D129" s="232" t="s">
        <v>200</v>
      </c>
      <c r="E129" s="73"/>
      <c r="F129" s="233" t="s">
        <v>241</v>
      </c>
      <c r="G129" s="73"/>
      <c r="H129" s="73"/>
      <c r="I129" s="190"/>
      <c r="J129" s="73"/>
      <c r="K129" s="73"/>
      <c r="L129" s="71"/>
      <c r="M129" s="237"/>
      <c r="N129" s="46"/>
      <c r="O129" s="46"/>
      <c r="P129" s="46"/>
      <c r="Q129" s="46"/>
      <c r="R129" s="46"/>
      <c r="S129" s="46"/>
      <c r="T129" s="94"/>
      <c r="AT129" s="23" t="s">
        <v>200</v>
      </c>
      <c r="AU129" s="23" t="s">
        <v>136</v>
      </c>
    </row>
    <row r="130" s="11" customFormat="1">
      <c r="B130" s="238"/>
      <c r="C130" s="239"/>
      <c r="D130" s="232" t="s">
        <v>202</v>
      </c>
      <c r="E130" s="240" t="s">
        <v>21</v>
      </c>
      <c r="F130" s="241" t="s">
        <v>203</v>
      </c>
      <c r="G130" s="239"/>
      <c r="H130" s="242">
        <v>14.813000000000001</v>
      </c>
      <c r="I130" s="243"/>
      <c r="J130" s="239"/>
      <c r="K130" s="239"/>
      <c r="L130" s="244"/>
      <c r="M130" s="245"/>
      <c r="N130" s="246"/>
      <c r="O130" s="246"/>
      <c r="P130" s="246"/>
      <c r="Q130" s="246"/>
      <c r="R130" s="246"/>
      <c r="S130" s="246"/>
      <c r="T130" s="247"/>
      <c r="AT130" s="248" t="s">
        <v>202</v>
      </c>
      <c r="AU130" s="248" t="s">
        <v>136</v>
      </c>
      <c r="AV130" s="11" t="s">
        <v>82</v>
      </c>
      <c r="AW130" s="11" t="s">
        <v>33</v>
      </c>
      <c r="AX130" s="11" t="s">
        <v>80</v>
      </c>
      <c r="AY130" s="248" t="s">
        <v>123</v>
      </c>
    </row>
    <row r="131" s="1" customFormat="1" ht="25.5" customHeight="1">
      <c r="B131" s="45"/>
      <c r="C131" s="220" t="s">
        <v>164</v>
      </c>
      <c r="D131" s="220" t="s">
        <v>126</v>
      </c>
      <c r="E131" s="221" t="s">
        <v>242</v>
      </c>
      <c r="F131" s="222" t="s">
        <v>243</v>
      </c>
      <c r="G131" s="223" t="s">
        <v>198</v>
      </c>
      <c r="H131" s="224">
        <v>1.625</v>
      </c>
      <c r="I131" s="225"/>
      <c r="J131" s="226">
        <f>ROUND(I131*H131,2)</f>
        <v>0</v>
      </c>
      <c r="K131" s="222" t="s">
        <v>130</v>
      </c>
      <c r="L131" s="71"/>
      <c r="M131" s="227" t="s">
        <v>21</v>
      </c>
      <c r="N131" s="228" t="s">
        <v>43</v>
      </c>
      <c r="O131" s="46"/>
      <c r="P131" s="229">
        <f>O131*H131</f>
        <v>0</v>
      </c>
      <c r="Q131" s="229">
        <v>0</v>
      </c>
      <c r="R131" s="229">
        <f>Q131*H131</f>
        <v>0</v>
      </c>
      <c r="S131" s="229">
        <v>0</v>
      </c>
      <c r="T131" s="230">
        <f>S131*H131</f>
        <v>0</v>
      </c>
      <c r="AR131" s="23" t="s">
        <v>140</v>
      </c>
      <c r="AT131" s="23" t="s">
        <v>126</v>
      </c>
      <c r="AU131" s="23" t="s">
        <v>136</v>
      </c>
      <c r="AY131" s="23" t="s">
        <v>123</v>
      </c>
      <c r="BE131" s="231">
        <f>IF(N131="základní",J131,0)</f>
        <v>0</v>
      </c>
      <c r="BF131" s="231">
        <f>IF(N131="snížená",J131,0)</f>
        <v>0</v>
      </c>
      <c r="BG131" s="231">
        <f>IF(N131="zákl. přenesená",J131,0)</f>
        <v>0</v>
      </c>
      <c r="BH131" s="231">
        <f>IF(N131="sníž. přenesená",J131,0)</f>
        <v>0</v>
      </c>
      <c r="BI131" s="231">
        <f>IF(N131="nulová",J131,0)</f>
        <v>0</v>
      </c>
      <c r="BJ131" s="23" t="s">
        <v>80</v>
      </c>
      <c r="BK131" s="231">
        <f>ROUND(I131*H131,2)</f>
        <v>0</v>
      </c>
      <c r="BL131" s="23" t="s">
        <v>140</v>
      </c>
      <c r="BM131" s="23" t="s">
        <v>244</v>
      </c>
    </row>
    <row r="132" s="1" customFormat="1">
      <c r="B132" s="45"/>
      <c r="C132" s="73"/>
      <c r="D132" s="232" t="s">
        <v>200</v>
      </c>
      <c r="E132" s="73"/>
      <c r="F132" s="260" t="s">
        <v>245</v>
      </c>
      <c r="G132" s="73"/>
      <c r="H132" s="73"/>
      <c r="I132" s="190"/>
      <c r="J132" s="73"/>
      <c r="K132" s="73"/>
      <c r="L132" s="71"/>
      <c r="M132" s="237"/>
      <c r="N132" s="46"/>
      <c r="O132" s="46"/>
      <c r="P132" s="46"/>
      <c r="Q132" s="46"/>
      <c r="R132" s="46"/>
      <c r="S132" s="46"/>
      <c r="T132" s="94"/>
      <c r="AT132" s="23" t="s">
        <v>200</v>
      </c>
      <c r="AU132" s="23" t="s">
        <v>136</v>
      </c>
    </row>
    <row r="133" s="13" customFormat="1">
      <c r="B133" s="261"/>
      <c r="C133" s="262"/>
      <c r="D133" s="232" t="s">
        <v>202</v>
      </c>
      <c r="E133" s="263" t="s">
        <v>21</v>
      </c>
      <c r="F133" s="264" t="s">
        <v>246</v>
      </c>
      <c r="G133" s="262"/>
      <c r="H133" s="263" t="s">
        <v>21</v>
      </c>
      <c r="I133" s="265"/>
      <c r="J133" s="262"/>
      <c r="K133" s="262"/>
      <c r="L133" s="266"/>
      <c r="M133" s="267"/>
      <c r="N133" s="268"/>
      <c r="O133" s="268"/>
      <c r="P133" s="268"/>
      <c r="Q133" s="268"/>
      <c r="R133" s="268"/>
      <c r="S133" s="268"/>
      <c r="T133" s="269"/>
      <c r="AT133" s="270" t="s">
        <v>202</v>
      </c>
      <c r="AU133" s="270" t="s">
        <v>136</v>
      </c>
      <c r="AV133" s="13" t="s">
        <v>80</v>
      </c>
      <c r="AW133" s="13" t="s">
        <v>33</v>
      </c>
      <c r="AX133" s="13" t="s">
        <v>72</v>
      </c>
      <c r="AY133" s="270" t="s">
        <v>123</v>
      </c>
    </row>
    <row r="134" s="11" customFormat="1">
      <c r="B134" s="238"/>
      <c r="C134" s="239"/>
      <c r="D134" s="232" t="s">
        <v>202</v>
      </c>
      <c r="E134" s="240" t="s">
        <v>21</v>
      </c>
      <c r="F134" s="241" t="s">
        <v>247</v>
      </c>
      <c r="G134" s="239"/>
      <c r="H134" s="242">
        <v>1.625</v>
      </c>
      <c r="I134" s="243"/>
      <c r="J134" s="239"/>
      <c r="K134" s="239"/>
      <c r="L134" s="244"/>
      <c r="M134" s="245"/>
      <c r="N134" s="246"/>
      <c r="O134" s="246"/>
      <c r="P134" s="246"/>
      <c r="Q134" s="246"/>
      <c r="R134" s="246"/>
      <c r="S134" s="246"/>
      <c r="T134" s="247"/>
      <c r="AT134" s="248" t="s">
        <v>202</v>
      </c>
      <c r="AU134" s="248" t="s">
        <v>136</v>
      </c>
      <c r="AV134" s="11" t="s">
        <v>82</v>
      </c>
      <c r="AW134" s="11" t="s">
        <v>33</v>
      </c>
      <c r="AX134" s="11" t="s">
        <v>80</v>
      </c>
      <c r="AY134" s="248" t="s">
        <v>123</v>
      </c>
    </row>
    <row r="135" s="10" customFormat="1" ht="29.88" customHeight="1">
      <c r="B135" s="204"/>
      <c r="C135" s="205"/>
      <c r="D135" s="206" t="s">
        <v>71</v>
      </c>
      <c r="E135" s="218" t="s">
        <v>82</v>
      </c>
      <c r="F135" s="218" t="s">
        <v>248</v>
      </c>
      <c r="G135" s="205"/>
      <c r="H135" s="205"/>
      <c r="I135" s="208"/>
      <c r="J135" s="219">
        <f>BK135</f>
        <v>0</v>
      </c>
      <c r="K135" s="205"/>
      <c r="L135" s="210"/>
      <c r="M135" s="211"/>
      <c r="N135" s="212"/>
      <c r="O135" s="212"/>
      <c r="P135" s="213">
        <f>P136</f>
        <v>0</v>
      </c>
      <c r="Q135" s="212"/>
      <c r="R135" s="213">
        <f>R136</f>
        <v>24.766874049999998</v>
      </c>
      <c r="S135" s="212"/>
      <c r="T135" s="214">
        <f>T136</f>
        <v>0</v>
      </c>
      <c r="AR135" s="215" t="s">
        <v>80</v>
      </c>
      <c r="AT135" s="216" t="s">
        <v>71</v>
      </c>
      <c r="AU135" s="216" t="s">
        <v>80</v>
      </c>
      <c r="AY135" s="215" t="s">
        <v>123</v>
      </c>
      <c r="BK135" s="217">
        <f>BK136</f>
        <v>0</v>
      </c>
    </row>
    <row r="136" s="10" customFormat="1" ht="14.88" customHeight="1">
      <c r="B136" s="204"/>
      <c r="C136" s="205"/>
      <c r="D136" s="206" t="s">
        <v>71</v>
      </c>
      <c r="E136" s="218" t="s">
        <v>249</v>
      </c>
      <c r="F136" s="218" t="s">
        <v>250</v>
      </c>
      <c r="G136" s="205"/>
      <c r="H136" s="205"/>
      <c r="I136" s="208"/>
      <c r="J136" s="219">
        <f>BK136</f>
        <v>0</v>
      </c>
      <c r="K136" s="205"/>
      <c r="L136" s="210"/>
      <c r="M136" s="211"/>
      <c r="N136" s="212"/>
      <c r="O136" s="212"/>
      <c r="P136" s="213">
        <f>SUM(P137:P142)</f>
        <v>0</v>
      </c>
      <c r="Q136" s="212"/>
      <c r="R136" s="213">
        <f>SUM(R137:R142)</f>
        <v>24.766874049999998</v>
      </c>
      <c r="S136" s="212"/>
      <c r="T136" s="214">
        <f>SUM(T137:T142)</f>
        <v>0</v>
      </c>
      <c r="AR136" s="215" t="s">
        <v>80</v>
      </c>
      <c r="AT136" s="216" t="s">
        <v>71</v>
      </c>
      <c r="AU136" s="216" t="s">
        <v>82</v>
      </c>
      <c r="AY136" s="215" t="s">
        <v>123</v>
      </c>
      <c r="BK136" s="217">
        <f>SUM(BK137:BK142)</f>
        <v>0</v>
      </c>
    </row>
    <row r="137" s="1" customFormat="1" ht="25.5" customHeight="1">
      <c r="B137" s="45"/>
      <c r="C137" s="220" t="s">
        <v>251</v>
      </c>
      <c r="D137" s="220" t="s">
        <v>126</v>
      </c>
      <c r="E137" s="221" t="s">
        <v>252</v>
      </c>
      <c r="F137" s="222" t="s">
        <v>253</v>
      </c>
      <c r="G137" s="223" t="s">
        <v>198</v>
      </c>
      <c r="H137" s="224">
        <v>7.8470000000000004</v>
      </c>
      <c r="I137" s="225"/>
      <c r="J137" s="226">
        <f>ROUND(I137*H137,2)</f>
        <v>0</v>
      </c>
      <c r="K137" s="222" t="s">
        <v>130</v>
      </c>
      <c r="L137" s="71"/>
      <c r="M137" s="227" t="s">
        <v>21</v>
      </c>
      <c r="N137" s="228" t="s">
        <v>43</v>
      </c>
      <c r="O137" s="46"/>
      <c r="P137" s="229">
        <f>O137*H137</f>
        <v>0</v>
      </c>
      <c r="Q137" s="229">
        <v>2.2563399999999998</v>
      </c>
      <c r="R137" s="229">
        <f>Q137*H137</f>
        <v>17.705499979999999</v>
      </c>
      <c r="S137" s="229">
        <v>0</v>
      </c>
      <c r="T137" s="230">
        <f>S137*H137</f>
        <v>0</v>
      </c>
      <c r="AR137" s="23" t="s">
        <v>140</v>
      </c>
      <c r="AT137" s="23" t="s">
        <v>126</v>
      </c>
      <c r="AU137" s="23" t="s">
        <v>136</v>
      </c>
      <c r="AY137" s="23" t="s">
        <v>123</v>
      </c>
      <c r="BE137" s="231">
        <f>IF(N137="základní",J137,0)</f>
        <v>0</v>
      </c>
      <c r="BF137" s="231">
        <f>IF(N137="snížená",J137,0)</f>
        <v>0</v>
      </c>
      <c r="BG137" s="231">
        <f>IF(N137="zákl. přenesená",J137,0)</f>
        <v>0</v>
      </c>
      <c r="BH137" s="231">
        <f>IF(N137="sníž. přenesená",J137,0)</f>
        <v>0</v>
      </c>
      <c r="BI137" s="231">
        <f>IF(N137="nulová",J137,0)</f>
        <v>0</v>
      </c>
      <c r="BJ137" s="23" t="s">
        <v>80</v>
      </c>
      <c r="BK137" s="231">
        <f>ROUND(I137*H137,2)</f>
        <v>0</v>
      </c>
      <c r="BL137" s="23" t="s">
        <v>140</v>
      </c>
      <c r="BM137" s="23" t="s">
        <v>254</v>
      </c>
    </row>
    <row r="138" s="1" customFormat="1">
      <c r="B138" s="45"/>
      <c r="C138" s="73"/>
      <c r="D138" s="232" t="s">
        <v>200</v>
      </c>
      <c r="E138" s="73"/>
      <c r="F138" s="233" t="s">
        <v>255</v>
      </c>
      <c r="G138" s="73"/>
      <c r="H138" s="73"/>
      <c r="I138" s="190"/>
      <c r="J138" s="73"/>
      <c r="K138" s="73"/>
      <c r="L138" s="71"/>
      <c r="M138" s="237"/>
      <c r="N138" s="46"/>
      <c r="O138" s="46"/>
      <c r="P138" s="46"/>
      <c r="Q138" s="46"/>
      <c r="R138" s="46"/>
      <c r="S138" s="46"/>
      <c r="T138" s="94"/>
      <c r="AT138" s="23" t="s">
        <v>200</v>
      </c>
      <c r="AU138" s="23" t="s">
        <v>136</v>
      </c>
    </row>
    <row r="139" s="11" customFormat="1">
      <c r="B139" s="238"/>
      <c r="C139" s="239"/>
      <c r="D139" s="232" t="s">
        <v>202</v>
      </c>
      <c r="E139" s="240" t="s">
        <v>21</v>
      </c>
      <c r="F139" s="241" t="s">
        <v>256</v>
      </c>
      <c r="G139" s="239"/>
      <c r="H139" s="242">
        <v>7.8470000000000004</v>
      </c>
      <c r="I139" s="243"/>
      <c r="J139" s="239"/>
      <c r="K139" s="239"/>
      <c r="L139" s="244"/>
      <c r="M139" s="245"/>
      <c r="N139" s="246"/>
      <c r="O139" s="246"/>
      <c r="P139" s="246"/>
      <c r="Q139" s="246"/>
      <c r="R139" s="246"/>
      <c r="S139" s="246"/>
      <c r="T139" s="247"/>
      <c r="AT139" s="248" t="s">
        <v>202</v>
      </c>
      <c r="AU139" s="248" t="s">
        <v>136</v>
      </c>
      <c r="AV139" s="11" t="s">
        <v>82</v>
      </c>
      <c r="AW139" s="11" t="s">
        <v>33</v>
      </c>
      <c r="AX139" s="11" t="s">
        <v>80</v>
      </c>
      <c r="AY139" s="248" t="s">
        <v>123</v>
      </c>
    </row>
    <row r="140" s="1" customFormat="1" ht="38.25" customHeight="1">
      <c r="B140" s="45"/>
      <c r="C140" s="220" t="s">
        <v>257</v>
      </c>
      <c r="D140" s="220" t="s">
        <v>126</v>
      </c>
      <c r="E140" s="221" t="s">
        <v>258</v>
      </c>
      <c r="F140" s="222" t="s">
        <v>259</v>
      </c>
      <c r="G140" s="223" t="s">
        <v>260</v>
      </c>
      <c r="H140" s="224">
        <v>10.462999999999999</v>
      </c>
      <c r="I140" s="225"/>
      <c r="J140" s="226">
        <f>ROUND(I140*H140,2)</f>
        <v>0</v>
      </c>
      <c r="K140" s="222" t="s">
        <v>130</v>
      </c>
      <c r="L140" s="71"/>
      <c r="M140" s="227" t="s">
        <v>21</v>
      </c>
      <c r="N140" s="228" t="s">
        <v>43</v>
      </c>
      <c r="O140" s="46"/>
      <c r="P140" s="229">
        <f>O140*H140</f>
        <v>0</v>
      </c>
      <c r="Q140" s="229">
        <v>0.67488999999999999</v>
      </c>
      <c r="R140" s="229">
        <f>Q140*H140</f>
        <v>7.0613740699999994</v>
      </c>
      <c r="S140" s="229">
        <v>0</v>
      </c>
      <c r="T140" s="230">
        <f>S140*H140</f>
        <v>0</v>
      </c>
      <c r="AR140" s="23" t="s">
        <v>140</v>
      </c>
      <c r="AT140" s="23" t="s">
        <v>126</v>
      </c>
      <c r="AU140" s="23" t="s">
        <v>136</v>
      </c>
      <c r="AY140" s="23" t="s">
        <v>123</v>
      </c>
      <c r="BE140" s="231">
        <f>IF(N140="základní",J140,0)</f>
        <v>0</v>
      </c>
      <c r="BF140" s="231">
        <f>IF(N140="snížená",J140,0)</f>
        <v>0</v>
      </c>
      <c r="BG140" s="231">
        <f>IF(N140="zákl. přenesená",J140,0)</f>
        <v>0</v>
      </c>
      <c r="BH140" s="231">
        <f>IF(N140="sníž. přenesená",J140,0)</f>
        <v>0</v>
      </c>
      <c r="BI140" s="231">
        <f>IF(N140="nulová",J140,0)</f>
        <v>0</v>
      </c>
      <c r="BJ140" s="23" t="s">
        <v>80</v>
      </c>
      <c r="BK140" s="231">
        <f>ROUND(I140*H140,2)</f>
        <v>0</v>
      </c>
      <c r="BL140" s="23" t="s">
        <v>140</v>
      </c>
      <c r="BM140" s="23" t="s">
        <v>261</v>
      </c>
    </row>
    <row r="141" s="1" customFormat="1">
      <c r="B141" s="45"/>
      <c r="C141" s="73"/>
      <c r="D141" s="232" t="s">
        <v>200</v>
      </c>
      <c r="E141" s="73"/>
      <c r="F141" s="233" t="s">
        <v>262</v>
      </c>
      <c r="G141" s="73"/>
      <c r="H141" s="73"/>
      <c r="I141" s="190"/>
      <c r="J141" s="73"/>
      <c r="K141" s="73"/>
      <c r="L141" s="71"/>
      <c r="M141" s="237"/>
      <c r="N141" s="46"/>
      <c r="O141" s="46"/>
      <c r="P141" s="46"/>
      <c r="Q141" s="46"/>
      <c r="R141" s="46"/>
      <c r="S141" s="46"/>
      <c r="T141" s="94"/>
      <c r="AT141" s="23" t="s">
        <v>200</v>
      </c>
      <c r="AU141" s="23" t="s">
        <v>136</v>
      </c>
    </row>
    <row r="142" s="11" customFormat="1">
      <c r="B142" s="238"/>
      <c r="C142" s="239"/>
      <c r="D142" s="232" t="s">
        <v>202</v>
      </c>
      <c r="E142" s="240" t="s">
        <v>21</v>
      </c>
      <c r="F142" s="241" t="s">
        <v>263</v>
      </c>
      <c r="G142" s="239"/>
      <c r="H142" s="242">
        <v>10.462999999999999</v>
      </c>
      <c r="I142" s="243"/>
      <c r="J142" s="239"/>
      <c r="K142" s="239"/>
      <c r="L142" s="244"/>
      <c r="M142" s="245"/>
      <c r="N142" s="246"/>
      <c r="O142" s="246"/>
      <c r="P142" s="246"/>
      <c r="Q142" s="246"/>
      <c r="R142" s="246"/>
      <c r="S142" s="246"/>
      <c r="T142" s="247"/>
      <c r="AT142" s="248" t="s">
        <v>202</v>
      </c>
      <c r="AU142" s="248" t="s">
        <v>136</v>
      </c>
      <c r="AV142" s="11" t="s">
        <v>82</v>
      </c>
      <c r="AW142" s="11" t="s">
        <v>33</v>
      </c>
      <c r="AX142" s="11" t="s">
        <v>80</v>
      </c>
      <c r="AY142" s="248" t="s">
        <v>123</v>
      </c>
    </row>
    <row r="143" s="10" customFormat="1" ht="29.88" customHeight="1">
      <c r="B143" s="204"/>
      <c r="C143" s="205"/>
      <c r="D143" s="206" t="s">
        <v>71</v>
      </c>
      <c r="E143" s="218" t="s">
        <v>122</v>
      </c>
      <c r="F143" s="218" t="s">
        <v>264</v>
      </c>
      <c r="G143" s="205"/>
      <c r="H143" s="205"/>
      <c r="I143" s="208"/>
      <c r="J143" s="219">
        <f>BK143</f>
        <v>0</v>
      </c>
      <c r="K143" s="205"/>
      <c r="L143" s="210"/>
      <c r="M143" s="211"/>
      <c r="N143" s="212"/>
      <c r="O143" s="212"/>
      <c r="P143" s="213">
        <f>P144+P154</f>
        <v>0</v>
      </c>
      <c r="Q143" s="212"/>
      <c r="R143" s="213">
        <f>R144+R154</f>
        <v>14.035528500000002</v>
      </c>
      <c r="S143" s="212"/>
      <c r="T143" s="214">
        <f>T144+T154</f>
        <v>0</v>
      </c>
      <c r="AR143" s="215" t="s">
        <v>80</v>
      </c>
      <c r="AT143" s="216" t="s">
        <v>71</v>
      </c>
      <c r="AU143" s="216" t="s">
        <v>80</v>
      </c>
      <c r="AY143" s="215" t="s">
        <v>123</v>
      </c>
      <c r="BK143" s="217">
        <f>BK144+BK154</f>
        <v>0</v>
      </c>
    </row>
    <row r="144" s="10" customFormat="1" ht="14.88" customHeight="1">
      <c r="B144" s="204"/>
      <c r="C144" s="205"/>
      <c r="D144" s="206" t="s">
        <v>71</v>
      </c>
      <c r="E144" s="218" t="s">
        <v>265</v>
      </c>
      <c r="F144" s="218" t="s">
        <v>266</v>
      </c>
      <c r="G144" s="205"/>
      <c r="H144" s="205"/>
      <c r="I144" s="208"/>
      <c r="J144" s="219">
        <f>BK144</f>
        <v>0</v>
      </c>
      <c r="K144" s="205"/>
      <c r="L144" s="210"/>
      <c r="M144" s="211"/>
      <c r="N144" s="212"/>
      <c r="O144" s="212"/>
      <c r="P144" s="213">
        <f>SUM(P145:P153)</f>
        <v>0</v>
      </c>
      <c r="Q144" s="212"/>
      <c r="R144" s="213">
        <f>SUM(R145:R153)</f>
        <v>0</v>
      </c>
      <c r="S144" s="212"/>
      <c r="T144" s="214">
        <f>SUM(T145:T153)</f>
        <v>0</v>
      </c>
      <c r="AR144" s="215" t="s">
        <v>80</v>
      </c>
      <c r="AT144" s="216" t="s">
        <v>71</v>
      </c>
      <c r="AU144" s="216" t="s">
        <v>82</v>
      </c>
      <c r="AY144" s="215" t="s">
        <v>123</v>
      </c>
      <c r="BK144" s="217">
        <f>SUM(BK145:BK153)</f>
        <v>0</v>
      </c>
    </row>
    <row r="145" s="1" customFormat="1" ht="25.5" customHeight="1">
      <c r="B145" s="45"/>
      <c r="C145" s="220" t="s">
        <v>194</v>
      </c>
      <c r="D145" s="220" t="s">
        <v>126</v>
      </c>
      <c r="E145" s="221" t="s">
        <v>267</v>
      </c>
      <c r="F145" s="222" t="s">
        <v>268</v>
      </c>
      <c r="G145" s="223" t="s">
        <v>260</v>
      </c>
      <c r="H145" s="224">
        <v>70.349999999999994</v>
      </c>
      <c r="I145" s="225"/>
      <c r="J145" s="226">
        <f>ROUND(I145*H145,2)</f>
        <v>0</v>
      </c>
      <c r="K145" s="222" t="s">
        <v>130</v>
      </c>
      <c r="L145" s="71"/>
      <c r="M145" s="227" t="s">
        <v>21</v>
      </c>
      <c r="N145" s="228" t="s">
        <v>43</v>
      </c>
      <c r="O145" s="46"/>
      <c r="P145" s="229">
        <f>O145*H145</f>
        <v>0</v>
      </c>
      <c r="Q145" s="229">
        <v>0</v>
      </c>
      <c r="R145" s="229">
        <f>Q145*H145</f>
        <v>0</v>
      </c>
      <c r="S145" s="229">
        <v>0</v>
      </c>
      <c r="T145" s="230">
        <f>S145*H145</f>
        <v>0</v>
      </c>
      <c r="AR145" s="23" t="s">
        <v>140</v>
      </c>
      <c r="AT145" s="23" t="s">
        <v>126</v>
      </c>
      <c r="AU145" s="23" t="s">
        <v>136</v>
      </c>
      <c r="AY145" s="23" t="s">
        <v>123</v>
      </c>
      <c r="BE145" s="231">
        <f>IF(N145="základní",J145,0)</f>
        <v>0</v>
      </c>
      <c r="BF145" s="231">
        <f>IF(N145="snížená",J145,0)</f>
        <v>0</v>
      </c>
      <c r="BG145" s="231">
        <f>IF(N145="zákl. přenesená",J145,0)</f>
        <v>0</v>
      </c>
      <c r="BH145" s="231">
        <f>IF(N145="sníž. přenesená",J145,0)</f>
        <v>0</v>
      </c>
      <c r="BI145" s="231">
        <f>IF(N145="nulová",J145,0)</f>
        <v>0</v>
      </c>
      <c r="BJ145" s="23" t="s">
        <v>80</v>
      </c>
      <c r="BK145" s="231">
        <f>ROUND(I145*H145,2)</f>
        <v>0</v>
      </c>
      <c r="BL145" s="23" t="s">
        <v>140</v>
      </c>
      <c r="BM145" s="23" t="s">
        <v>269</v>
      </c>
    </row>
    <row r="146" s="13" customFormat="1">
      <c r="B146" s="261"/>
      <c r="C146" s="262"/>
      <c r="D146" s="232" t="s">
        <v>202</v>
      </c>
      <c r="E146" s="263" t="s">
        <v>21</v>
      </c>
      <c r="F146" s="264" t="s">
        <v>270</v>
      </c>
      <c r="G146" s="262"/>
      <c r="H146" s="263" t="s">
        <v>21</v>
      </c>
      <c r="I146" s="265"/>
      <c r="J146" s="262"/>
      <c r="K146" s="262"/>
      <c r="L146" s="266"/>
      <c r="M146" s="267"/>
      <c r="N146" s="268"/>
      <c r="O146" s="268"/>
      <c r="P146" s="268"/>
      <c r="Q146" s="268"/>
      <c r="R146" s="268"/>
      <c r="S146" s="268"/>
      <c r="T146" s="269"/>
      <c r="AT146" s="270" t="s">
        <v>202</v>
      </c>
      <c r="AU146" s="270" t="s">
        <v>136</v>
      </c>
      <c r="AV146" s="13" t="s">
        <v>80</v>
      </c>
      <c r="AW146" s="13" t="s">
        <v>33</v>
      </c>
      <c r="AX146" s="13" t="s">
        <v>72</v>
      </c>
      <c r="AY146" s="270" t="s">
        <v>123</v>
      </c>
    </row>
    <row r="147" s="11" customFormat="1">
      <c r="B147" s="238"/>
      <c r="C147" s="239"/>
      <c r="D147" s="232" t="s">
        <v>202</v>
      </c>
      <c r="E147" s="240" t="s">
        <v>21</v>
      </c>
      <c r="F147" s="241" t="s">
        <v>271</v>
      </c>
      <c r="G147" s="239"/>
      <c r="H147" s="242">
        <v>33.899999999999999</v>
      </c>
      <c r="I147" s="243"/>
      <c r="J147" s="239"/>
      <c r="K147" s="239"/>
      <c r="L147" s="244"/>
      <c r="M147" s="245"/>
      <c r="N147" s="246"/>
      <c r="O147" s="246"/>
      <c r="P147" s="246"/>
      <c r="Q147" s="246"/>
      <c r="R147" s="246"/>
      <c r="S147" s="246"/>
      <c r="T147" s="247"/>
      <c r="AT147" s="248" t="s">
        <v>202</v>
      </c>
      <c r="AU147" s="248" t="s">
        <v>136</v>
      </c>
      <c r="AV147" s="11" t="s">
        <v>82</v>
      </c>
      <c r="AW147" s="11" t="s">
        <v>33</v>
      </c>
      <c r="AX147" s="11" t="s">
        <v>72</v>
      </c>
      <c r="AY147" s="248" t="s">
        <v>123</v>
      </c>
    </row>
    <row r="148" s="11" customFormat="1">
      <c r="B148" s="238"/>
      <c r="C148" s="239"/>
      <c r="D148" s="232" t="s">
        <v>202</v>
      </c>
      <c r="E148" s="240" t="s">
        <v>21</v>
      </c>
      <c r="F148" s="241" t="s">
        <v>272</v>
      </c>
      <c r="G148" s="239"/>
      <c r="H148" s="242">
        <v>36.450000000000003</v>
      </c>
      <c r="I148" s="243"/>
      <c r="J148" s="239"/>
      <c r="K148" s="239"/>
      <c r="L148" s="244"/>
      <c r="M148" s="245"/>
      <c r="N148" s="246"/>
      <c r="O148" s="246"/>
      <c r="P148" s="246"/>
      <c r="Q148" s="246"/>
      <c r="R148" s="246"/>
      <c r="S148" s="246"/>
      <c r="T148" s="247"/>
      <c r="AT148" s="248" t="s">
        <v>202</v>
      </c>
      <c r="AU148" s="248" t="s">
        <v>136</v>
      </c>
      <c r="AV148" s="11" t="s">
        <v>82</v>
      </c>
      <c r="AW148" s="11" t="s">
        <v>33</v>
      </c>
      <c r="AX148" s="11" t="s">
        <v>72</v>
      </c>
      <c r="AY148" s="248" t="s">
        <v>123</v>
      </c>
    </row>
    <row r="149" s="12" customFormat="1">
      <c r="B149" s="249"/>
      <c r="C149" s="250"/>
      <c r="D149" s="232" t="s">
        <v>202</v>
      </c>
      <c r="E149" s="251" t="s">
        <v>21</v>
      </c>
      <c r="F149" s="252" t="s">
        <v>221</v>
      </c>
      <c r="G149" s="250"/>
      <c r="H149" s="253">
        <v>70.349999999999994</v>
      </c>
      <c r="I149" s="254"/>
      <c r="J149" s="250"/>
      <c r="K149" s="250"/>
      <c r="L149" s="255"/>
      <c r="M149" s="256"/>
      <c r="N149" s="257"/>
      <c r="O149" s="257"/>
      <c r="P149" s="257"/>
      <c r="Q149" s="257"/>
      <c r="R149" s="257"/>
      <c r="S149" s="257"/>
      <c r="T149" s="258"/>
      <c r="AT149" s="259" t="s">
        <v>202</v>
      </c>
      <c r="AU149" s="259" t="s">
        <v>136</v>
      </c>
      <c r="AV149" s="12" t="s">
        <v>140</v>
      </c>
      <c r="AW149" s="12" t="s">
        <v>33</v>
      </c>
      <c r="AX149" s="12" t="s">
        <v>80</v>
      </c>
      <c r="AY149" s="259" t="s">
        <v>123</v>
      </c>
    </row>
    <row r="150" s="1" customFormat="1" ht="25.5" customHeight="1">
      <c r="B150" s="45"/>
      <c r="C150" s="220" t="s">
        <v>204</v>
      </c>
      <c r="D150" s="220" t="s">
        <v>126</v>
      </c>
      <c r="E150" s="221" t="s">
        <v>273</v>
      </c>
      <c r="F150" s="222" t="s">
        <v>274</v>
      </c>
      <c r="G150" s="223" t="s">
        <v>260</v>
      </c>
      <c r="H150" s="224">
        <v>70.349999999999994</v>
      </c>
      <c r="I150" s="225"/>
      <c r="J150" s="226">
        <f>ROUND(I150*H150,2)</f>
        <v>0</v>
      </c>
      <c r="K150" s="222" t="s">
        <v>130</v>
      </c>
      <c r="L150" s="71"/>
      <c r="M150" s="227" t="s">
        <v>21</v>
      </c>
      <c r="N150" s="228" t="s">
        <v>43</v>
      </c>
      <c r="O150" s="46"/>
      <c r="P150" s="229">
        <f>O150*H150</f>
        <v>0</v>
      </c>
      <c r="Q150" s="229">
        <v>0</v>
      </c>
      <c r="R150" s="229">
        <f>Q150*H150</f>
        <v>0</v>
      </c>
      <c r="S150" s="229">
        <v>0</v>
      </c>
      <c r="T150" s="230">
        <f>S150*H150</f>
        <v>0</v>
      </c>
      <c r="AR150" s="23" t="s">
        <v>140</v>
      </c>
      <c r="AT150" s="23" t="s">
        <v>126</v>
      </c>
      <c r="AU150" s="23" t="s">
        <v>136</v>
      </c>
      <c r="AY150" s="23" t="s">
        <v>123</v>
      </c>
      <c r="BE150" s="231">
        <f>IF(N150="základní",J150,0)</f>
        <v>0</v>
      </c>
      <c r="BF150" s="231">
        <f>IF(N150="snížená",J150,0)</f>
        <v>0</v>
      </c>
      <c r="BG150" s="231">
        <f>IF(N150="zákl. přenesená",J150,0)</f>
        <v>0</v>
      </c>
      <c r="BH150" s="231">
        <f>IF(N150="sníž. přenesená",J150,0)</f>
        <v>0</v>
      </c>
      <c r="BI150" s="231">
        <f>IF(N150="nulová",J150,0)</f>
        <v>0</v>
      </c>
      <c r="BJ150" s="23" t="s">
        <v>80</v>
      </c>
      <c r="BK150" s="231">
        <f>ROUND(I150*H150,2)</f>
        <v>0</v>
      </c>
      <c r="BL150" s="23" t="s">
        <v>140</v>
      </c>
      <c r="BM150" s="23" t="s">
        <v>275</v>
      </c>
    </row>
    <row r="151" s="11" customFormat="1">
      <c r="B151" s="238"/>
      <c r="C151" s="239"/>
      <c r="D151" s="232" t="s">
        <v>202</v>
      </c>
      <c r="E151" s="240" t="s">
        <v>21</v>
      </c>
      <c r="F151" s="241" t="s">
        <v>271</v>
      </c>
      <c r="G151" s="239"/>
      <c r="H151" s="242">
        <v>33.899999999999999</v>
      </c>
      <c r="I151" s="243"/>
      <c r="J151" s="239"/>
      <c r="K151" s="239"/>
      <c r="L151" s="244"/>
      <c r="M151" s="245"/>
      <c r="N151" s="246"/>
      <c r="O151" s="246"/>
      <c r="P151" s="246"/>
      <c r="Q151" s="246"/>
      <c r="R151" s="246"/>
      <c r="S151" s="246"/>
      <c r="T151" s="247"/>
      <c r="AT151" s="248" t="s">
        <v>202</v>
      </c>
      <c r="AU151" s="248" t="s">
        <v>136</v>
      </c>
      <c r="AV151" s="11" t="s">
        <v>82</v>
      </c>
      <c r="AW151" s="11" t="s">
        <v>33</v>
      </c>
      <c r="AX151" s="11" t="s">
        <v>72</v>
      </c>
      <c r="AY151" s="248" t="s">
        <v>123</v>
      </c>
    </row>
    <row r="152" s="11" customFormat="1">
      <c r="B152" s="238"/>
      <c r="C152" s="239"/>
      <c r="D152" s="232" t="s">
        <v>202</v>
      </c>
      <c r="E152" s="240" t="s">
        <v>21</v>
      </c>
      <c r="F152" s="241" t="s">
        <v>272</v>
      </c>
      <c r="G152" s="239"/>
      <c r="H152" s="242">
        <v>36.450000000000003</v>
      </c>
      <c r="I152" s="243"/>
      <c r="J152" s="239"/>
      <c r="K152" s="239"/>
      <c r="L152" s="244"/>
      <c r="M152" s="245"/>
      <c r="N152" s="246"/>
      <c r="O152" s="246"/>
      <c r="P152" s="246"/>
      <c r="Q152" s="246"/>
      <c r="R152" s="246"/>
      <c r="S152" s="246"/>
      <c r="T152" s="247"/>
      <c r="AT152" s="248" t="s">
        <v>202</v>
      </c>
      <c r="AU152" s="248" t="s">
        <v>136</v>
      </c>
      <c r="AV152" s="11" t="s">
        <v>82</v>
      </c>
      <c r="AW152" s="11" t="s">
        <v>33</v>
      </c>
      <c r="AX152" s="11" t="s">
        <v>72</v>
      </c>
      <c r="AY152" s="248" t="s">
        <v>123</v>
      </c>
    </row>
    <row r="153" s="12" customFormat="1">
      <c r="B153" s="249"/>
      <c r="C153" s="250"/>
      <c r="D153" s="232" t="s">
        <v>202</v>
      </c>
      <c r="E153" s="251" t="s">
        <v>21</v>
      </c>
      <c r="F153" s="252" t="s">
        <v>221</v>
      </c>
      <c r="G153" s="250"/>
      <c r="H153" s="253">
        <v>70.349999999999994</v>
      </c>
      <c r="I153" s="254"/>
      <c r="J153" s="250"/>
      <c r="K153" s="250"/>
      <c r="L153" s="255"/>
      <c r="M153" s="256"/>
      <c r="N153" s="257"/>
      <c r="O153" s="257"/>
      <c r="P153" s="257"/>
      <c r="Q153" s="257"/>
      <c r="R153" s="257"/>
      <c r="S153" s="257"/>
      <c r="T153" s="258"/>
      <c r="AT153" s="259" t="s">
        <v>202</v>
      </c>
      <c r="AU153" s="259" t="s">
        <v>136</v>
      </c>
      <c r="AV153" s="12" t="s">
        <v>140</v>
      </c>
      <c r="AW153" s="12" t="s">
        <v>33</v>
      </c>
      <c r="AX153" s="12" t="s">
        <v>80</v>
      </c>
      <c r="AY153" s="259" t="s">
        <v>123</v>
      </c>
    </row>
    <row r="154" s="10" customFormat="1" ht="22.32" customHeight="1">
      <c r="B154" s="204"/>
      <c r="C154" s="205"/>
      <c r="D154" s="206" t="s">
        <v>71</v>
      </c>
      <c r="E154" s="218" t="s">
        <v>276</v>
      </c>
      <c r="F154" s="218" t="s">
        <v>277</v>
      </c>
      <c r="G154" s="205"/>
      <c r="H154" s="205"/>
      <c r="I154" s="208"/>
      <c r="J154" s="219">
        <f>BK154</f>
        <v>0</v>
      </c>
      <c r="K154" s="205"/>
      <c r="L154" s="210"/>
      <c r="M154" s="211"/>
      <c r="N154" s="212"/>
      <c r="O154" s="212"/>
      <c r="P154" s="213">
        <f>SUM(P155:P161)</f>
        <v>0</v>
      </c>
      <c r="Q154" s="212"/>
      <c r="R154" s="213">
        <f>SUM(R155:R161)</f>
        <v>14.035528500000002</v>
      </c>
      <c r="S154" s="212"/>
      <c r="T154" s="214">
        <f>SUM(T155:T161)</f>
        <v>0</v>
      </c>
      <c r="AR154" s="215" t="s">
        <v>80</v>
      </c>
      <c r="AT154" s="216" t="s">
        <v>71</v>
      </c>
      <c r="AU154" s="216" t="s">
        <v>82</v>
      </c>
      <c r="AY154" s="215" t="s">
        <v>123</v>
      </c>
      <c r="BK154" s="217">
        <f>SUM(BK155:BK161)</f>
        <v>0</v>
      </c>
    </row>
    <row r="155" s="1" customFormat="1" ht="51" customHeight="1">
      <c r="B155" s="45"/>
      <c r="C155" s="220" t="s">
        <v>278</v>
      </c>
      <c r="D155" s="220" t="s">
        <v>126</v>
      </c>
      <c r="E155" s="221" t="s">
        <v>279</v>
      </c>
      <c r="F155" s="222" t="s">
        <v>280</v>
      </c>
      <c r="G155" s="223" t="s">
        <v>260</v>
      </c>
      <c r="H155" s="224">
        <v>70.349999999999994</v>
      </c>
      <c r="I155" s="225"/>
      <c r="J155" s="226">
        <f>ROUND(I155*H155,2)</f>
        <v>0</v>
      </c>
      <c r="K155" s="222" t="s">
        <v>130</v>
      </c>
      <c r="L155" s="71"/>
      <c r="M155" s="227" t="s">
        <v>21</v>
      </c>
      <c r="N155" s="228" t="s">
        <v>43</v>
      </c>
      <c r="O155" s="46"/>
      <c r="P155" s="229">
        <f>O155*H155</f>
        <v>0</v>
      </c>
      <c r="Q155" s="229">
        <v>0.084250000000000005</v>
      </c>
      <c r="R155" s="229">
        <f>Q155*H155</f>
        <v>5.9269875000000001</v>
      </c>
      <c r="S155" s="229">
        <v>0</v>
      </c>
      <c r="T155" s="230">
        <f>S155*H155</f>
        <v>0</v>
      </c>
      <c r="AR155" s="23" t="s">
        <v>140</v>
      </c>
      <c r="AT155" s="23" t="s">
        <v>126</v>
      </c>
      <c r="AU155" s="23" t="s">
        <v>136</v>
      </c>
      <c r="AY155" s="23" t="s">
        <v>123</v>
      </c>
      <c r="BE155" s="231">
        <f>IF(N155="základní",J155,0)</f>
        <v>0</v>
      </c>
      <c r="BF155" s="231">
        <f>IF(N155="snížená",J155,0)</f>
        <v>0</v>
      </c>
      <c r="BG155" s="231">
        <f>IF(N155="zákl. přenesená",J155,0)</f>
        <v>0</v>
      </c>
      <c r="BH155" s="231">
        <f>IF(N155="sníž. přenesená",J155,0)</f>
        <v>0</v>
      </c>
      <c r="BI155" s="231">
        <f>IF(N155="nulová",J155,0)</f>
        <v>0</v>
      </c>
      <c r="BJ155" s="23" t="s">
        <v>80</v>
      </c>
      <c r="BK155" s="231">
        <f>ROUND(I155*H155,2)</f>
        <v>0</v>
      </c>
      <c r="BL155" s="23" t="s">
        <v>140</v>
      </c>
      <c r="BM155" s="23" t="s">
        <v>281</v>
      </c>
    </row>
    <row r="156" s="1" customFormat="1">
      <c r="B156" s="45"/>
      <c r="C156" s="73"/>
      <c r="D156" s="232" t="s">
        <v>200</v>
      </c>
      <c r="E156" s="73"/>
      <c r="F156" s="233" t="s">
        <v>282</v>
      </c>
      <c r="G156" s="73"/>
      <c r="H156" s="73"/>
      <c r="I156" s="190"/>
      <c r="J156" s="73"/>
      <c r="K156" s="73"/>
      <c r="L156" s="71"/>
      <c r="M156" s="237"/>
      <c r="N156" s="46"/>
      <c r="O156" s="46"/>
      <c r="P156" s="46"/>
      <c r="Q156" s="46"/>
      <c r="R156" s="46"/>
      <c r="S156" s="46"/>
      <c r="T156" s="94"/>
      <c r="AT156" s="23" t="s">
        <v>200</v>
      </c>
      <c r="AU156" s="23" t="s">
        <v>136</v>
      </c>
    </row>
    <row r="157" s="11" customFormat="1">
      <c r="B157" s="238"/>
      <c r="C157" s="239"/>
      <c r="D157" s="232" t="s">
        <v>202</v>
      </c>
      <c r="E157" s="240" t="s">
        <v>21</v>
      </c>
      <c r="F157" s="241" t="s">
        <v>271</v>
      </c>
      <c r="G157" s="239"/>
      <c r="H157" s="242">
        <v>33.899999999999999</v>
      </c>
      <c r="I157" s="243"/>
      <c r="J157" s="239"/>
      <c r="K157" s="239"/>
      <c r="L157" s="244"/>
      <c r="M157" s="245"/>
      <c r="N157" s="246"/>
      <c r="O157" s="246"/>
      <c r="P157" s="246"/>
      <c r="Q157" s="246"/>
      <c r="R157" s="246"/>
      <c r="S157" s="246"/>
      <c r="T157" s="247"/>
      <c r="AT157" s="248" t="s">
        <v>202</v>
      </c>
      <c r="AU157" s="248" t="s">
        <v>136</v>
      </c>
      <c r="AV157" s="11" t="s">
        <v>82</v>
      </c>
      <c r="AW157" s="11" t="s">
        <v>33</v>
      </c>
      <c r="AX157" s="11" t="s">
        <v>72</v>
      </c>
      <c r="AY157" s="248" t="s">
        <v>123</v>
      </c>
    </row>
    <row r="158" s="11" customFormat="1">
      <c r="B158" s="238"/>
      <c r="C158" s="239"/>
      <c r="D158" s="232" t="s">
        <v>202</v>
      </c>
      <c r="E158" s="240" t="s">
        <v>21</v>
      </c>
      <c r="F158" s="241" t="s">
        <v>272</v>
      </c>
      <c r="G158" s="239"/>
      <c r="H158" s="242">
        <v>36.450000000000003</v>
      </c>
      <c r="I158" s="243"/>
      <c r="J158" s="239"/>
      <c r="K158" s="239"/>
      <c r="L158" s="244"/>
      <c r="M158" s="245"/>
      <c r="N158" s="246"/>
      <c r="O158" s="246"/>
      <c r="P158" s="246"/>
      <c r="Q158" s="246"/>
      <c r="R158" s="246"/>
      <c r="S158" s="246"/>
      <c r="T158" s="247"/>
      <c r="AT158" s="248" t="s">
        <v>202</v>
      </c>
      <c r="AU158" s="248" t="s">
        <v>136</v>
      </c>
      <c r="AV158" s="11" t="s">
        <v>82</v>
      </c>
      <c r="AW158" s="11" t="s">
        <v>33</v>
      </c>
      <c r="AX158" s="11" t="s">
        <v>72</v>
      </c>
      <c r="AY158" s="248" t="s">
        <v>123</v>
      </c>
    </row>
    <row r="159" s="12" customFormat="1">
      <c r="B159" s="249"/>
      <c r="C159" s="250"/>
      <c r="D159" s="232" t="s">
        <v>202</v>
      </c>
      <c r="E159" s="251" t="s">
        <v>21</v>
      </c>
      <c r="F159" s="252" t="s">
        <v>221</v>
      </c>
      <c r="G159" s="250"/>
      <c r="H159" s="253">
        <v>70.349999999999994</v>
      </c>
      <c r="I159" s="254"/>
      <c r="J159" s="250"/>
      <c r="K159" s="250"/>
      <c r="L159" s="255"/>
      <c r="M159" s="256"/>
      <c r="N159" s="257"/>
      <c r="O159" s="257"/>
      <c r="P159" s="257"/>
      <c r="Q159" s="257"/>
      <c r="R159" s="257"/>
      <c r="S159" s="257"/>
      <c r="T159" s="258"/>
      <c r="AT159" s="259" t="s">
        <v>202</v>
      </c>
      <c r="AU159" s="259" t="s">
        <v>136</v>
      </c>
      <c r="AV159" s="12" t="s">
        <v>140</v>
      </c>
      <c r="AW159" s="12" t="s">
        <v>33</v>
      </c>
      <c r="AX159" s="12" t="s">
        <v>80</v>
      </c>
      <c r="AY159" s="259" t="s">
        <v>123</v>
      </c>
    </row>
    <row r="160" s="1" customFormat="1" ht="16.5" customHeight="1">
      <c r="B160" s="45"/>
      <c r="C160" s="271" t="s">
        <v>10</v>
      </c>
      <c r="D160" s="271" t="s">
        <v>283</v>
      </c>
      <c r="E160" s="272" t="s">
        <v>284</v>
      </c>
      <c r="F160" s="273" t="s">
        <v>285</v>
      </c>
      <c r="G160" s="274" t="s">
        <v>260</v>
      </c>
      <c r="H160" s="275">
        <v>71.757000000000005</v>
      </c>
      <c r="I160" s="276"/>
      <c r="J160" s="277">
        <f>ROUND(I160*H160,2)</f>
        <v>0</v>
      </c>
      <c r="K160" s="273" t="s">
        <v>130</v>
      </c>
      <c r="L160" s="278"/>
      <c r="M160" s="279" t="s">
        <v>21</v>
      </c>
      <c r="N160" s="280" t="s">
        <v>43</v>
      </c>
      <c r="O160" s="46"/>
      <c r="P160" s="229">
        <f>O160*H160</f>
        <v>0</v>
      </c>
      <c r="Q160" s="229">
        <v>0.113</v>
      </c>
      <c r="R160" s="229">
        <f>Q160*H160</f>
        <v>8.1085410000000007</v>
      </c>
      <c r="S160" s="229">
        <v>0</v>
      </c>
      <c r="T160" s="230">
        <f>S160*H160</f>
        <v>0</v>
      </c>
      <c r="AR160" s="23" t="s">
        <v>158</v>
      </c>
      <c r="AT160" s="23" t="s">
        <v>283</v>
      </c>
      <c r="AU160" s="23" t="s">
        <v>136</v>
      </c>
      <c r="AY160" s="23" t="s">
        <v>123</v>
      </c>
      <c r="BE160" s="231">
        <f>IF(N160="základní",J160,0)</f>
        <v>0</v>
      </c>
      <c r="BF160" s="231">
        <f>IF(N160="snížená",J160,0)</f>
        <v>0</v>
      </c>
      <c r="BG160" s="231">
        <f>IF(N160="zákl. přenesená",J160,0)</f>
        <v>0</v>
      </c>
      <c r="BH160" s="231">
        <f>IF(N160="sníž. přenesená",J160,0)</f>
        <v>0</v>
      </c>
      <c r="BI160" s="231">
        <f>IF(N160="nulová",J160,0)</f>
        <v>0</v>
      </c>
      <c r="BJ160" s="23" t="s">
        <v>80</v>
      </c>
      <c r="BK160" s="231">
        <f>ROUND(I160*H160,2)</f>
        <v>0</v>
      </c>
      <c r="BL160" s="23" t="s">
        <v>140</v>
      </c>
      <c r="BM160" s="23" t="s">
        <v>286</v>
      </c>
    </row>
    <row r="161" s="11" customFormat="1">
      <c r="B161" s="238"/>
      <c r="C161" s="239"/>
      <c r="D161" s="232" t="s">
        <v>202</v>
      </c>
      <c r="E161" s="239"/>
      <c r="F161" s="241" t="s">
        <v>287</v>
      </c>
      <c r="G161" s="239"/>
      <c r="H161" s="242">
        <v>71.757000000000005</v>
      </c>
      <c r="I161" s="243"/>
      <c r="J161" s="239"/>
      <c r="K161" s="239"/>
      <c r="L161" s="244"/>
      <c r="M161" s="245"/>
      <c r="N161" s="246"/>
      <c r="O161" s="246"/>
      <c r="P161" s="246"/>
      <c r="Q161" s="246"/>
      <c r="R161" s="246"/>
      <c r="S161" s="246"/>
      <c r="T161" s="247"/>
      <c r="AT161" s="248" t="s">
        <v>202</v>
      </c>
      <c r="AU161" s="248" t="s">
        <v>136</v>
      </c>
      <c r="AV161" s="11" t="s">
        <v>82</v>
      </c>
      <c r="AW161" s="11" t="s">
        <v>6</v>
      </c>
      <c r="AX161" s="11" t="s">
        <v>80</v>
      </c>
      <c r="AY161" s="248" t="s">
        <v>123</v>
      </c>
    </row>
    <row r="162" s="10" customFormat="1" ht="29.88" customHeight="1">
      <c r="B162" s="204"/>
      <c r="C162" s="205"/>
      <c r="D162" s="206" t="s">
        <v>71</v>
      </c>
      <c r="E162" s="218" t="s">
        <v>164</v>
      </c>
      <c r="F162" s="218" t="s">
        <v>288</v>
      </c>
      <c r="G162" s="205"/>
      <c r="H162" s="205"/>
      <c r="I162" s="208"/>
      <c r="J162" s="219">
        <f>BK162</f>
        <v>0</v>
      </c>
      <c r="K162" s="205"/>
      <c r="L162" s="210"/>
      <c r="M162" s="211"/>
      <c r="N162" s="212"/>
      <c r="O162" s="212"/>
      <c r="P162" s="213">
        <f>P163</f>
        <v>0</v>
      </c>
      <c r="Q162" s="212"/>
      <c r="R162" s="213">
        <f>R163</f>
        <v>4.9602329999999997</v>
      </c>
      <c r="S162" s="212"/>
      <c r="T162" s="214">
        <f>T163</f>
        <v>0</v>
      </c>
      <c r="AR162" s="215" t="s">
        <v>80</v>
      </c>
      <c r="AT162" s="216" t="s">
        <v>71</v>
      </c>
      <c r="AU162" s="216" t="s">
        <v>80</v>
      </c>
      <c r="AY162" s="215" t="s">
        <v>123</v>
      </c>
      <c r="BK162" s="217">
        <f>BK163</f>
        <v>0</v>
      </c>
    </row>
    <row r="163" s="10" customFormat="1" ht="14.88" customHeight="1">
      <c r="B163" s="204"/>
      <c r="C163" s="205"/>
      <c r="D163" s="206" t="s">
        <v>71</v>
      </c>
      <c r="E163" s="218" t="s">
        <v>289</v>
      </c>
      <c r="F163" s="218" t="s">
        <v>290</v>
      </c>
      <c r="G163" s="205"/>
      <c r="H163" s="205"/>
      <c r="I163" s="208"/>
      <c r="J163" s="219">
        <f>BK163</f>
        <v>0</v>
      </c>
      <c r="K163" s="205"/>
      <c r="L163" s="210"/>
      <c r="M163" s="211"/>
      <c r="N163" s="212"/>
      <c r="O163" s="212"/>
      <c r="P163" s="213">
        <f>SUM(P164:P170)</f>
        <v>0</v>
      </c>
      <c r="Q163" s="212"/>
      <c r="R163" s="213">
        <f>SUM(R164:R170)</f>
        <v>4.9602329999999997</v>
      </c>
      <c r="S163" s="212"/>
      <c r="T163" s="214">
        <f>SUM(T164:T170)</f>
        <v>0</v>
      </c>
      <c r="AR163" s="215" t="s">
        <v>80</v>
      </c>
      <c r="AT163" s="216" t="s">
        <v>71</v>
      </c>
      <c r="AU163" s="216" t="s">
        <v>82</v>
      </c>
      <c r="AY163" s="215" t="s">
        <v>123</v>
      </c>
      <c r="BK163" s="217">
        <f>SUM(BK164:BK170)</f>
        <v>0</v>
      </c>
    </row>
    <row r="164" s="1" customFormat="1" ht="38.25" customHeight="1">
      <c r="B164" s="45"/>
      <c r="C164" s="220" t="s">
        <v>211</v>
      </c>
      <c r="D164" s="220" t="s">
        <v>126</v>
      </c>
      <c r="E164" s="221" t="s">
        <v>291</v>
      </c>
      <c r="F164" s="222" t="s">
        <v>292</v>
      </c>
      <c r="G164" s="223" t="s">
        <v>293</v>
      </c>
      <c r="H164" s="224">
        <v>38.299999999999997</v>
      </c>
      <c r="I164" s="225"/>
      <c r="J164" s="226">
        <f>ROUND(I164*H164,2)</f>
        <v>0</v>
      </c>
      <c r="K164" s="222" t="s">
        <v>130</v>
      </c>
      <c r="L164" s="71"/>
      <c r="M164" s="227" t="s">
        <v>21</v>
      </c>
      <c r="N164" s="228" t="s">
        <v>43</v>
      </c>
      <c r="O164" s="46"/>
      <c r="P164" s="229">
        <f>O164*H164</f>
        <v>0</v>
      </c>
      <c r="Q164" s="229">
        <v>0.10095</v>
      </c>
      <c r="R164" s="229">
        <f>Q164*H164</f>
        <v>3.8663849999999997</v>
      </c>
      <c r="S164" s="229">
        <v>0</v>
      </c>
      <c r="T164" s="230">
        <f>S164*H164</f>
        <v>0</v>
      </c>
      <c r="AR164" s="23" t="s">
        <v>140</v>
      </c>
      <c r="AT164" s="23" t="s">
        <v>126</v>
      </c>
      <c r="AU164" s="23" t="s">
        <v>136</v>
      </c>
      <c r="AY164" s="23" t="s">
        <v>123</v>
      </c>
      <c r="BE164" s="231">
        <f>IF(N164="základní",J164,0)</f>
        <v>0</v>
      </c>
      <c r="BF164" s="231">
        <f>IF(N164="snížená",J164,0)</f>
        <v>0</v>
      </c>
      <c r="BG164" s="231">
        <f>IF(N164="zákl. přenesená",J164,0)</f>
        <v>0</v>
      </c>
      <c r="BH164" s="231">
        <f>IF(N164="sníž. přenesená",J164,0)</f>
        <v>0</v>
      </c>
      <c r="BI164" s="231">
        <f>IF(N164="nulová",J164,0)</f>
        <v>0</v>
      </c>
      <c r="BJ164" s="23" t="s">
        <v>80</v>
      </c>
      <c r="BK164" s="231">
        <f>ROUND(I164*H164,2)</f>
        <v>0</v>
      </c>
      <c r="BL164" s="23" t="s">
        <v>140</v>
      </c>
      <c r="BM164" s="23" t="s">
        <v>294</v>
      </c>
    </row>
    <row r="165" s="1" customFormat="1">
      <c r="B165" s="45"/>
      <c r="C165" s="73"/>
      <c r="D165" s="232" t="s">
        <v>200</v>
      </c>
      <c r="E165" s="73"/>
      <c r="F165" s="233" t="s">
        <v>295</v>
      </c>
      <c r="G165" s="73"/>
      <c r="H165" s="73"/>
      <c r="I165" s="190"/>
      <c r="J165" s="73"/>
      <c r="K165" s="73"/>
      <c r="L165" s="71"/>
      <c r="M165" s="237"/>
      <c r="N165" s="46"/>
      <c r="O165" s="46"/>
      <c r="P165" s="46"/>
      <c r="Q165" s="46"/>
      <c r="R165" s="46"/>
      <c r="S165" s="46"/>
      <c r="T165" s="94"/>
      <c r="AT165" s="23" t="s">
        <v>200</v>
      </c>
      <c r="AU165" s="23" t="s">
        <v>136</v>
      </c>
    </row>
    <row r="166" s="11" customFormat="1">
      <c r="B166" s="238"/>
      <c r="C166" s="239"/>
      <c r="D166" s="232" t="s">
        <v>202</v>
      </c>
      <c r="E166" s="240" t="s">
        <v>21</v>
      </c>
      <c r="F166" s="241" t="s">
        <v>296</v>
      </c>
      <c r="G166" s="239"/>
      <c r="H166" s="242">
        <v>20.25</v>
      </c>
      <c r="I166" s="243"/>
      <c r="J166" s="239"/>
      <c r="K166" s="239"/>
      <c r="L166" s="244"/>
      <c r="M166" s="245"/>
      <c r="N166" s="246"/>
      <c r="O166" s="246"/>
      <c r="P166" s="246"/>
      <c r="Q166" s="246"/>
      <c r="R166" s="246"/>
      <c r="S166" s="246"/>
      <c r="T166" s="247"/>
      <c r="AT166" s="248" t="s">
        <v>202</v>
      </c>
      <c r="AU166" s="248" t="s">
        <v>136</v>
      </c>
      <c r="AV166" s="11" t="s">
        <v>82</v>
      </c>
      <c r="AW166" s="11" t="s">
        <v>33</v>
      </c>
      <c r="AX166" s="11" t="s">
        <v>72</v>
      </c>
      <c r="AY166" s="248" t="s">
        <v>123</v>
      </c>
    </row>
    <row r="167" s="11" customFormat="1">
      <c r="B167" s="238"/>
      <c r="C167" s="239"/>
      <c r="D167" s="232" t="s">
        <v>202</v>
      </c>
      <c r="E167" s="240" t="s">
        <v>21</v>
      </c>
      <c r="F167" s="241" t="s">
        <v>297</v>
      </c>
      <c r="G167" s="239"/>
      <c r="H167" s="242">
        <v>18.050000000000001</v>
      </c>
      <c r="I167" s="243"/>
      <c r="J167" s="239"/>
      <c r="K167" s="239"/>
      <c r="L167" s="244"/>
      <c r="M167" s="245"/>
      <c r="N167" s="246"/>
      <c r="O167" s="246"/>
      <c r="P167" s="246"/>
      <c r="Q167" s="246"/>
      <c r="R167" s="246"/>
      <c r="S167" s="246"/>
      <c r="T167" s="247"/>
      <c r="AT167" s="248" t="s">
        <v>202</v>
      </c>
      <c r="AU167" s="248" t="s">
        <v>136</v>
      </c>
      <c r="AV167" s="11" t="s">
        <v>82</v>
      </c>
      <c r="AW167" s="11" t="s">
        <v>33</v>
      </c>
      <c r="AX167" s="11" t="s">
        <v>72</v>
      </c>
      <c r="AY167" s="248" t="s">
        <v>123</v>
      </c>
    </row>
    <row r="168" s="12" customFormat="1">
      <c r="B168" s="249"/>
      <c r="C168" s="250"/>
      <c r="D168" s="232" t="s">
        <v>202</v>
      </c>
      <c r="E168" s="251" t="s">
        <v>21</v>
      </c>
      <c r="F168" s="252" t="s">
        <v>221</v>
      </c>
      <c r="G168" s="250"/>
      <c r="H168" s="253">
        <v>38.299999999999997</v>
      </c>
      <c r="I168" s="254"/>
      <c r="J168" s="250"/>
      <c r="K168" s="250"/>
      <c r="L168" s="255"/>
      <c r="M168" s="256"/>
      <c r="N168" s="257"/>
      <c r="O168" s="257"/>
      <c r="P168" s="257"/>
      <c r="Q168" s="257"/>
      <c r="R168" s="257"/>
      <c r="S168" s="257"/>
      <c r="T168" s="258"/>
      <c r="AT168" s="259" t="s">
        <v>202</v>
      </c>
      <c r="AU168" s="259" t="s">
        <v>136</v>
      </c>
      <c r="AV168" s="12" t="s">
        <v>140</v>
      </c>
      <c r="AW168" s="12" t="s">
        <v>33</v>
      </c>
      <c r="AX168" s="12" t="s">
        <v>80</v>
      </c>
      <c r="AY168" s="259" t="s">
        <v>123</v>
      </c>
    </row>
    <row r="169" s="1" customFormat="1" ht="16.5" customHeight="1">
      <c r="B169" s="45"/>
      <c r="C169" s="271" t="s">
        <v>230</v>
      </c>
      <c r="D169" s="271" t="s">
        <v>283</v>
      </c>
      <c r="E169" s="272" t="s">
        <v>298</v>
      </c>
      <c r="F169" s="273" t="s">
        <v>299</v>
      </c>
      <c r="G169" s="274" t="s">
        <v>293</v>
      </c>
      <c r="H169" s="275">
        <v>39.066000000000002</v>
      </c>
      <c r="I169" s="276"/>
      <c r="J169" s="277">
        <f>ROUND(I169*H169,2)</f>
        <v>0</v>
      </c>
      <c r="K169" s="273" t="s">
        <v>130</v>
      </c>
      <c r="L169" s="278"/>
      <c r="M169" s="279" t="s">
        <v>21</v>
      </c>
      <c r="N169" s="280" t="s">
        <v>43</v>
      </c>
      <c r="O169" s="46"/>
      <c r="P169" s="229">
        <f>O169*H169</f>
        <v>0</v>
      </c>
      <c r="Q169" s="229">
        <v>0.028000000000000001</v>
      </c>
      <c r="R169" s="229">
        <f>Q169*H169</f>
        <v>1.0938480000000002</v>
      </c>
      <c r="S169" s="229">
        <v>0</v>
      </c>
      <c r="T169" s="230">
        <f>S169*H169</f>
        <v>0</v>
      </c>
      <c r="AR169" s="23" t="s">
        <v>158</v>
      </c>
      <c r="AT169" s="23" t="s">
        <v>283</v>
      </c>
      <c r="AU169" s="23" t="s">
        <v>136</v>
      </c>
      <c r="AY169" s="23" t="s">
        <v>123</v>
      </c>
      <c r="BE169" s="231">
        <f>IF(N169="základní",J169,0)</f>
        <v>0</v>
      </c>
      <c r="BF169" s="231">
        <f>IF(N169="snížená",J169,0)</f>
        <v>0</v>
      </c>
      <c r="BG169" s="231">
        <f>IF(N169="zákl. přenesená",J169,0)</f>
        <v>0</v>
      </c>
      <c r="BH169" s="231">
        <f>IF(N169="sníž. přenesená",J169,0)</f>
        <v>0</v>
      </c>
      <c r="BI169" s="231">
        <f>IF(N169="nulová",J169,0)</f>
        <v>0</v>
      </c>
      <c r="BJ169" s="23" t="s">
        <v>80</v>
      </c>
      <c r="BK169" s="231">
        <f>ROUND(I169*H169,2)</f>
        <v>0</v>
      </c>
      <c r="BL169" s="23" t="s">
        <v>140</v>
      </c>
      <c r="BM169" s="23" t="s">
        <v>300</v>
      </c>
    </row>
    <row r="170" s="11" customFormat="1">
      <c r="B170" s="238"/>
      <c r="C170" s="239"/>
      <c r="D170" s="232" t="s">
        <v>202</v>
      </c>
      <c r="E170" s="239"/>
      <c r="F170" s="241" t="s">
        <v>301</v>
      </c>
      <c r="G170" s="239"/>
      <c r="H170" s="242">
        <v>39.066000000000002</v>
      </c>
      <c r="I170" s="243"/>
      <c r="J170" s="239"/>
      <c r="K170" s="239"/>
      <c r="L170" s="244"/>
      <c r="M170" s="245"/>
      <c r="N170" s="246"/>
      <c r="O170" s="246"/>
      <c r="P170" s="246"/>
      <c r="Q170" s="246"/>
      <c r="R170" s="246"/>
      <c r="S170" s="246"/>
      <c r="T170" s="247"/>
      <c r="AT170" s="248" t="s">
        <v>202</v>
      </c>
      <c r="AU170" s="248" t="s">
        <v>136</v>
      </c>
      <c r="AV170" s="11" t="s">
        <v>82</v>
      </c>
      <c r="AW170" s="11" t="s">
        <v>6</v>
      </c>
      <c r="AX170" s="11" t="s">
        <v>80</v>
      </c>
      <c r="AY170" s="248" t="s">
        <v>123</v>
      </c>
    </row>
    <row r="171" s="10" customFormat="1" ht="29.88" customHeight="1">
      <c r="B171" s="204"/>
      <c r="C171" s="205"/>
      <c r="D171" s="206" t="s">
        <v>71</v>
      </c>
      <c r="E171" s="218" t="s">
        <v>302</v>
      </c>
      <c r="F171" s="218" t="s">
        <v>303</v>
      </c>
      <c r="G171" s="205"/>
      <c r="H171" s="205"/>
      <c r="I171" s="208"/>
      <c r="J171" s="219">
        <f>BK171</f>
        <v>0</v>
      </c>
      <c r="K171" s="205"/>
      <c r="L171" s="210"/>
      <c r="M171" s="211"/>
      <c r="N171" s="212"/>
      <c r="O171" s="212"/>
      <c r="P171" s="213">
        <f>P172</f>
        <v>0</v>
      </c>
      <c r="Q171" s="212"/>
      <c r="R171" s="213">
        <f>R172</f>
        <v>0</v>
      </c>
      <c r="S171" s="212"/>
      <c r="T171" s="214">
        <f>T172</f>
        <v>0</v>
      </c>
      <c r="AR171" s="215" t="s">
        <v>80</v>
      </c>
      <c r="AT171" s="216" t="s">
        <v>71</v>
      </c>
      <c r="AU171" s="216" t="s">
        <v>80</v>
      </c>
      <c r="AY171" s="215" t="s">
        <v>123</v>
      </c>
      <c r="BK171" s="217">
        <f>BK172</f>
        <v>0</v>
      </c>
    </row>
    <row r="172" s="1" customFormat="1" ht="25.5" customHeight="1">
      <c r="B172" s="45"/>
      <c r="C172" s="220" t="s">
        <v>304</v>
      </c>
      <c r="D172" s="220" t="s">
        <v>126</v>
      </c>
      <c r="E172" s="221" t="s">
        <v>305</v>
      </c>
      <c r="F172" s="222" t="s">
        <v>306</v>
      </c>
      <c r="G172" s="223" t="s">
        <v>234</v>
      </c>
      <c r="H172" s="224">
        <v>43.762999999999998</v>
      </c>
      <c r="I172" s="225"/>
      <c r="J172" s="226">
        <f>ROUND(I172*H172,2)</f>
        <v>0</v>
      </c>
      <c r="K172" s="222" t="s">
        <v>130</v>
      </c>
      <c r="L172" s="71"/>
      <c r="M172" s="227" t="s">
        <v>21</v>
      </c>
      <c r="N172" s="228" t="s">
        <v>43</v>
      </c>
      <c r="O172" s="46"/>
      <c r="P172" s="229">
        <f>O172*H172</f>
        <v>0</v>
      </c>
      <c r="Q172" s="229">
        <v>0</v>
      </c>
      <c r="R172" s="229">
        <f>Q172*H172</f>
        <v>0</v>
      </c>
      <c r="S172" s="229">
        <v>0</v>
      </c>
      <c r="T172" s="230">
        <f>S172*H172</f>
        <v>0</v>
      </c>
      <c r="AR172" s="23" t="s">
        <v>140</v>
      </c>
      <c r="AT172" s="23" t="s">
        <v>126</v>
      </c>
      <c r="AU172" s="23" t="s">
        <v>82</v>
      </c>
      <c r="AY172" s="23" t="s">
        <v>123</v>
      </c>
      <c r="BE172" s="231">
        <f>IF(N172="základní",J172,0)</f>
        <v>0</v>
      </c>
      <c r="BF172" s="231">
        <f>IF(N172="snížená",J172,0)</f>
        <v>0</v>
      </c>
      <c r="BG172" s="231">
        <f>IF(N172="zákl. přenesená",J172,0)</f>
        <v>0</v>
      </c>
      <c r="BH172" s="231">
        <f>IF(N172="sníž. přenesená",J172,0)</f>
        <v>0</v>
      </c>
      <c r="BI172" s="231">
        <f>IF(N172="nulová",J172,0)</f>
        <v>0</v>
      </c>
      <c r="BJ172" s="23" t="s">
        <v>80</v>
      </c>
      <c r="BK172" s="231">
        <f>ROUND(I172*H172,2)</f>
        <v>0</v>
      </c>
      <c r="BL172" s="23" t="s">
        <v>140</v>
      </c>
      <c r="BM172" s="23" t="s">
        <v>307</v>
      </c>
    </row>
    <row r="173" s="10" customFormat="1" ht="37.44001" customHeight="1">
      <c r="B173" s="204"/>
      <c r="C173" s="205"/>
      <c r="D173" s="206" t="s">
        <v>71</v>
      </c>
      <c r="E173" s="207" t="s">
        <v>308</v>
      </c>
      <c r="F173" s="207" t="s">
        <v>309</v>
      </c>
      <c r="G173" s="205"/>
      <c r="H173" s="205"/>
      <c r="I173" s="208"/>
      <c r="J173" s="209">
        <f>BK173</f>
        <v>0</v>
      </c>
      <c r="K173" s="205"/>
      <c r="L173" s="210"/>
      <c r="M173" s="211"/>
      <c r="N173" s="212"/>
      <c r="O173" s="212"/>
      <c r="P173" s="213">
        <f>P174+P182+P258+P267+P276</f>
        <v>0</v>
      </c>
      <c r="Q173" s="212"/>
      <c r="R173" s="213">
        <f>R174+R182+R258+R267+R276</f>
        <v>5.4329245699999991</v>
      </c>
      <c r="S173" s="212"/>
      <c r="T173" s="214">
        <f>T174+T182+T258+T267+T276</f>
        <v>0</v>
      </c>
      <c r="AR173" s="215" t="s">
        <v>82</v>
      </c>
      <c r="AT173" s="216" t="s">
        <v>71</v>
      </c>
      <c r="AU173" s="216" t="s">
        <v>72</v>
      </c>
      <c r="AY173" s="215" t="s">
        <v>123</v>
      </c>
      <c r="BK173" s="217">
        <f>BK174+BK182+BK258+BK267+BK276</f>
        <v>0</v>
      </c>
    </row>
    <row r="174" s="10" customFormat="1" ht="19.92" customHeight="1">
      <c r="B174" s="204"/>
      <c r="C174" s="205"/>
      <c r="D174" s="206" t="s">
        <v>71</v>
      </c>
      <c r="E174" s="218" t="s">
        <v>310</v>
      </c>
      <c r="F174" s="218" t="s">
        <v>311</v>
      </c>
      <c r="G174" s="205"/>
      <c r="H174" s="205"/>
      <c r="I174" s="208"/>
      <c r="J174" s="219">
        <f>BK174</f>
        <v>0</v>
      </c>
      <c r="K174" s="205"/>
      <c r="L174" s="210"/>
      <c r="M174" s="211"/>
      <c r="N174" s="212"/>
      <c r="O174" s="212"/>
      <c r="P174" s="213">
        <f>SUM(P175:P181)</f>
        <v>0</v>
      </c>
      <c r="Q174" s="212"/>
      <c r="R174" s="213">
        <f>SUM(R175:R181)</f>
        <v>0.0124102</v>
      </c>
      <c r="S174" s="212"/>
      <c r="T174" s="214">
        <f>SUM(T175:T181)</f>
        <v>0</v>
      </c>
      <c r="AR174" s="215" t="s">
        <v>82</v>
      </c>
      <c r="AT174" s="216" t="s">
        <v>71</v>
      </c>
      <c r="AU174" s="216" t="s">
        <v>80</v>
      </c>
      <c r="AY174" s="215" t="s">
        <v>123</v>
      </c>
      <c r="BK174" s="217">
        <f>SUM(BK175:BK181)</f>
        <v>0</v>
      </c>
    </row>
    <row r="175" s="1" customFormat="1" ht="38.25" customHeight="1">
      <c r="B175" s="45"/>
      <c r="C175" s="220" t="s">
        <v>312</v>
      </c>
      <c r="D175" s="220" t="s">
        <v>126</v>
      </c>
      <c r="E175" s="221" t="s">
        <v>313</v>
      </c>
      <c r="F175" s="222" t="s">
        <v>314</v>
      </c>
      <c r="G175" s="223" t="s">
        <v>260</v>
      </c>
      <c r="H175" s="224">
        <v>53.723999999999997</v>
      </c>
      <c r="I175" s="225"/>
      <c r="J175" s="226">
        <f>ROUND(I175*H175,2)</f>
        <v>0</v>
      </c>
      <c r="K175" s="222" t="s">
        <v>130</v>
      </c>
      <c r="L175" s="71"/>
      <c r="M175" s="227" t="s">
        <v>21</v>
      </c>
      <c r="N175" s="228" t="s">
        <v>43</v>
      </c>
      <c r="O175" s="46"/>
      <c r="P175" s="229">
        <f>O175*H175</f>
        <v>0</v>
      </c>
      <c r="Q175" s="229">
        <v>0</v>
      </c>
      <c r="R175" s="229">
        <f>Q175*H175</f>
        <v>0</v>
      </c>
      <c r="S175" s="229">
        <v>0</v>
      </c>
      <c r="T175" s="230">
        <f>S175*H175</f>
        <v>0</v>
      </c>
      <c r="AR175" s="23" t="s">
        <v>211</v>
      </c>
      <c r="AT175" s="23" t="s">
        <v>126</v>
      </c>
      <c r="AU175" s="23" t="s">
        <v>82</v>
      </c>
      <c r="AY175" s="23" t="s">
        <v>123</v>
      </c>
      <c r="BE175" s="231">
        <f>IF(N175="základní",J175,0)</f>
        <v>0</v>
      </c>
      <c r="BF175" s="231">
        <f>IF(N175="snížená",J175,0)</f>
        <v>0</v>
      </c>
      <c r="BG175" s="231">
        <f>IF(N175="zákl. přenesená",J175,0)</f>
        <v>0</v>
      </c>
      <c r="BH175" s="231">
        <f>IF(N175="sníž. přenesená",J175,0)</f>
        <v>0</v>
      </c>
      <c r="BI175" s="231">
        <f>IF(N175="nulová",J175,0)</f>
        <v>0</v>
      </c>
      <c r="BJ175" s="23" t="s">
        <v>80</v>
      </c>
      <c r="BK175" s="231">
        <f>ROUND(I175*H175,2)</f>
        <v>0</v>
      </c>
      <c r="BL175" s="23" t="s">
        <v>211</v>
      </c>
      <c r="BM175" s="23" t="s">
        <v>315</v>
      </c>
    </row>
    <row r="176" s="1" customFormat="1">
      <c r="B176" s="45"/>
      <c r="C176" s="73"/>
      <c r="D176" s="232" t="s">
        <v>200</v>
      </c>
      <c r="E176" s="73"/>
      <c r="F176" s="233" t="s">
        <v>316</v>
      </c>
      <c r="G176" s="73"/>
      <c r="H176" s="73"/>
      <c r="I176" s="190"/>
      <c r="J176" s="73"/>
      <c r="K176" s="73"/>
      <c r="L176" s="71"/>
      <c r="M176" s="237"/>
      <c r="N176" s="46"/>
      <c r="O176" s="46"/>
      <c r="P176" s="46"/>
      <c r="Q176" s="46"/>
      <c r="R176" s="46"/>
      <c r="S176" s="46"/>
      <c r="T176" s="94"/>
      <c r="AT176" s="23" t="s">
        <v>200</v>
      </c>
      <c r="AU176" s="23" t="s">
        <v>82</v>
      </c>
    </row>
    <row r="177" s="11" customFormat="1">
      <c r="B177" s="238"/>
      <c r="C177" s="239"/>
      <c r="D177" s="232" t="s">
        <v>202</v>
      </c>
      <c r="E177" s="240" t="s">
        <v>21</v>
      </c>
      <c r="F177" s="241" t="s">
        <v>317</v>
      </c>
      <c r="G177" s="239"/>
      <c r="H177" s="242">
        <v>53.723999999999997</v>
      </c>
      <c r="I177" s="243"/>
      <c r="J177" s="239"/>
      <c r="K177" s="239"/>
      <c r="L177" s="244"/>
      <c r="M177" s="245"/>
      <c r="N177" s="246"/>
      <c r="O177" s="246"/>
      <c r="P177" s="246"/>
      <c r="Q177" s="246"/>
      <c r="R177" s="246"/>
      <c r="S177" s="246"/>
      <c r="T177" s="247"/>
      <c r="AT177" s="248" t="s">
        <v>202</v>
      </c>
      <c r="AU177" s="248" t="s">
        <v>82</v>
      </c>
      <c r="AV177" s="11" t="s">
        <v>82</v>
      </c>
      <c r="AW177" s="11" t="s">
        <v>33</v>
      </c>
      <c r="AX177" s="11" t="s">
        <v>80</v>
      </c>
      <c r="AY177" s="248" t="s">
        <v>123</v>
      </c>
    </row>
    <row r="178" s="1" customFormat="1" ht="16.5" customHeight="1">
      <c r="B178" s="45"/>
      <c r="C178" s="271" t="s">
        <v>318</v>
      </c>
      <c r="D178" s="271" t="s">
        <v>283</v>
      </c>
      <c r="E178" s="272" t="s">
        <v>319</v>
      </c>
      <c r="F178" s="273" t="s">
        <v>320</v>
      </c>
      <c r="G178" s="274" t="s">
        <v>260</v>
      </c>
      <c r="H178" s="275">
        <v>56.409999999999997</v>
      </c>
      <c r="I178" s="276"/>
      <c r="J178" s="277">
        <f>ROUND(I178*H178,2)</f>
        <v>0</v>
      </c>
      <c r="K178" s="273" t="s">
        <v>21</v>
      </c>
      <c r="L178" s="278"/>
      <c r="M178" s="279" t="s">
        <v>21</v>
      </c>
      <c r="N178" s="280" t="s">
        <v>43</v>
      </c>
      <c r="O178" s="46"/>
      <c r="P178" s="229">
        <f>O178*H178</f>
        <v>0</v>
      </c>
      <c r="Q178" s="229">
        <v>0.00022000000000000001</v>
      </c>
      <c r="R178" s="229">
        <f>Q178*H178</f>
        <v>0.0124102</v>
      </c>
      <c r="S178" s="229">
        <v>0</v>
      </c>
      <c r="T178" s="230">
        <f>S178*H178</f>
        <v>0</v>
      </c>
      <c r="AR178" s="23" t="s">
        <v>321</v>
      </c>
      <c r="AT178" s="23" t="s">
        <v>283</v>
      </c>
      <c r="AU178" s="23" t="s">
        <v>82</v>
      </c>
      <c r="AY178" s="23" t="s">
        <v>123</v>
      </c>
      <c r="BE178" s="231">
        <f>IF(N178="základní",J178,0)</f>
        <v>0</v>
      </c>
      <c r="BF178" s="231">
        <f>IF(N178="snížená",J178,0)</f>
        <v>0</v>
      </c>
      <c r="BG178" s="231">
        <f>IF(N178="zákl. přenesená",J178,0)</f>
        <v>0</v>
      </c>
      <c r="BH178" s="231">
        <f>IF(N178="sníž. přenesená",J178,0)</f>
        <v>0</v>
      </c>
      <c r="BI178" s="231">
        <f>IF(N178="nulová",J178,0)</f>
        <v>0</v>
      </c>
      <c r="BJ178" s="23" t="s">
        <v>80</v>
      </c>
      <c r="BK178" s="231">
        <f>ROUND(I178*H178,2)</f>
        <v>0</v>
      </c>
      <c r="BL178" s="23" t="s">
        <v>211</v>
      </c>
      <c r="BM178" s="23" t="s">
        <v>322</v>
      </c>
    </row>
    <row r="179" s="11" customFormat="1">
      <c r="B179" s="238"/>
      <c r="C179" s="239"/>
      <c r="D179" s="232" t="s">
        <v>202</v>
      </c>
      <c r="E179" s="239"/>
      <c r="F179" s="241" t="s">
        <v>323</v>
      </c>
      <c r="G179" s="239"/>
      <c r="H179" s="242">
        <v>56.409999999999997</v>
      </c>
      <c r="I179" s="243"/>
      <c r="J179" s="239"/>
      <c r="K179" s="239"/>
      <c r="L179" s="244"/>
      <c r="M179" s="245"/>
      <c r="N179" s="246"/>
      <c r="O179" s="246"/>
      <c r="P179" s="246"/>
      <c r="Q179" s="246"/>
      <c r="R179" s="246"/>
      <c r="S179" s="246"/>
      <c r="T179" s="247"/>
      <c r="AT179" s="248" t="s">
        <v>202</v>
      </c>
      <c r="AU179" s="248" t="s">
        <v>82</v>
      </c>
      <c r="AV179" s="11" t="s">
        <v>82</v>
      </c>
      <c r="AW179" s="11" t="s">
        <v>6</v>
      </c>
      <c r="AX179" s="11" t="s">
        <v>80</v>
      </c>
      <c r="AY179" s="248" t="s">
        <v>123</v>
      </c>
    </row>
    <row r="180" s="1" customFormat="1" ht="38.25" customHeight="1">
      <c r="B180" s="45"/>
      <c r="C180" s="220" t="s">
        <v>9</v>
      </c>
      <c r="D180" s="220" t="s">
        <v>126</v>
      </c>
      <c r="E180" s="221" t="s">
        <v>324</v>
      </c>
      <c r="F180" s="222" t="s">
        <v>325</v>
      </c>
      <c r="G180" s="223" t="s">
        <v>234</v>
      </c>
      <c r="H180" s="224">
        <v>0.012</v>
      </c>
      <c r="I180" s="225"/>
      <c r="J180" s="226">
        <f>ROUND(I180*H180,2)</f>
        <v>0</v>
      </c>
      <c r="K180" s="222" t="s">
        <v>130</v>
      </c>
      <c r="L180" s="71"/>
      <c r="M180" s="227" t="s">
        <v>21</v>
      </c>
      <c r="N180" s="228" t="s">
        <v>43</v>
      </c>
      <c r="O180" s="46"/>
      <c r="P180" s="229">
        <f>O180*H180</f>
        <v>0</v>
      </c>
      <c r="Q180" s="229">
        <v>0</v>
      </c>
      <c r="R180" s="229">
        <f>Q180*H180</f>
        <v>0</v>
      </c>
      <c r="S180" s="229">
        <v>0</v>
      </c>
      <c r="T180" s="230">
        <f>S180*H180</f>
        <v>0</v>
      </c>
      <c r="AR180" s="23" t="s">
        <v>211</v>
      </c>
      <c r="AT180" s="23" t="s">
        <v>126</v>
      </c>
      <c r="AU180" s="23" t="s">
        <v>82</v>
      </c>
      <c r="AY180" s="23" t="s">
        <v>123</v>
      </c>
      <c r="BE180" s="231">
        <f>IF(N180="základní",J180,0)</f>
        <v>0</v>
      </c>
      <c r="BF180" s="231">
        <f>IF(N180="snížená",J180,0)</f>
        <v>0</v>
      </c>
      <c r="BG180" s="231">
        <f>IF(N180="zákl. přenesená",J180,0)</f>
        <v>0</v>
      </c>
      <c r="BH180" s="231">
        <f>IF(N180="sníž. přenesená",J180,0)</f>
        <v>0</v>
      </c>
      <c r="BI180" s="231">
        <f>IF(N180="nulová",J180,0)</f>
        <v>0</v>
      </c>
      <c r="BJ180" s="23" t="s">
        <v>80</v>
      </c>
      <c r="BK180" s="231">
        <f>ROUND(I180*H180,2)</f>
        <v>0</v>
      </c>
      <c r="BL180" s="23" t="s">
        <v>211</v>
      </c>
      <c r="BM180" s="23" t="s">
        <v>326</v>
      </c>
    </row>
    <row r="181" s="1" customFormat="1">
      <c r="B181" s="45"/>
      <c r="C181" s="73"/>
      <c r="D181" s="232" t="s">
        <v>200</v>
      </c>
      <c r="E181" s="73"/>
      <c r="F181" s="233" t="s">
        <v>327</v>
      </c>
      <c r="G181" s="73"/>
      <c r="H181" s="73"/>
      <c r="I181" s="190"/>
      <c r="J181" s="73"/>
      <c r="K181" s="73"/>
      <c r="L181" s="71"/>
      <c r="M181" s="237"/>
      <c r="N181" s="46"/>
      <c r="O181" s="46"/>
      <c r="P181" s="46"/>
      <c r="Q181" s="46"/>
      <c r="R181" s="46"/>
      <c r="S181" s="46"/>
      <c r="T181" s="94"/>
      <c r="AT181" s="23" t="s">
        <v>200</v>
      </c>
      <c r="AU181" s="23" t="s">
        <v>82</v>
      </c>
    </row>
    <row r="182" s="10" customFormat="1" ht="29.88" customHeight="1">
      <c r="B182" s="204"/>
      <c r="C182" s="205"/>
      <c r="D182" s="206" t="s">
        <v>71</v>
      </c>
      <c r="E182" s="218" t="s">
        <v>328</v>
      </c>
      <c r="F182" s="218" t="s">
        <v>329</v>
      </c>
      <c r="G182" s="205"/>
      <c r="H182" s="205"/>
      <c r="I182" s="208"/>
      <c r="J182" s="219">
        <f>BK182</f>
        <v>0</v>
      </c>
      <c r="K182" s="205"/>
      <c r="L182" s="210"/>
      <c r="M182" s="211"/>
      <c r="N182" s="212"/>
      <c r="O182" s="212"/>
      <c r="P182" s="213">
        <f>SUM(P183:P257)</f>
        <v>0</v>
      </c>
      <c r="Q182" s="212"/>
      <c r="R182" s="213">
        <f>SUM(R183:R257)</f>
        <v>2.6273893499999996</v>
      </c>
      <c r="S182" s="212"/>
      <c r="T182" s="214">
        <f>SUM(T183:T257)</f>
        <v>0</v>
      </c>
      <c r="AR182" s="215" t="s">
        <v>82</v>
      </c>
      <c r="AT182" s="216" t="s">
        <v>71</v>
      </c>
      <c r="AU182" s="216" t="s">
        <v>80</v>
      </c>
      <c r="AY182" s="215" t="s">
        <v>123</v>
      </c>
      <c r="BK182" s="217">
        <f>SUM(BK183:BK257)</f>
        <v>0</v>
      </c>
    </row>
    <row r="183" s="1" customFormat="1" ht="38.25" customHeight="1">
      <c r="B183" s="45"/>
      <c r="C183" s="220" t="s">
        <v>330</v>
      </c>
      <c r="D183" s="220" t="s">
        <v>126</v>
      </c>
      <c r="E183" s="221" t="s">
        <v>331</v>
      </c>
      <c r="F183" s="222" t="s">
        <v>332</v>
      </c>
      <c r="G183" s="223" t="s">
        <v>198</v>
      </c>
      <c r="H183" s="224">
        <v>3.835</v>
      </c>
      <c r="I183" s="225"/>
      <c r="J183" s="226">
        <f>ROUND(I183*H183,2)</f>
        <v>0</v>
      </c>
      <c r="K183" s="222" t="s">
        <v>130</v>
      </c>
      <c r="L183" s="71"/>
      <c r="M183" s="227" t="s">
        <v>21</v>
      </c>
      <c r="N183" s="228" t="s">
        <v>43</v>
      </c>
      <c r="O183" s="46"/>
      <c r="P183" s="229">
        <f>O183*H183</f>
        <v>0</v>
      </c>
      <c r="Q183" s="229">
        <v>0.00189</v>
      </c>
      <c r="R183" s="229">
        <f>Q183*H183</f>
        <v>0.0072481500000000001</v>
      </c>
      <c r="S183" s="229">
        <v>0</v>
      </c>
      <c r="T183" s="230">
        <f>S183*H183</f>
        <v>0</v>
      </c>
      <c r="AR183" s="23" t="s">
        <v>211</v>
      </c>
      <c r="AT183" s="23" t="s">
        <v>126</v>
      </c>
      <c r="AU183" s="23" t="s">
        <v>82</v>
      </c>
      <c r="AY183" s="23" t="s">
        <v>123</v>
      </c>
      <c r="BE183" s="231">
        <f>IF(N183="základní",J183,0)</f>
        <v>0</v>
      </c>
      <c r="BF183" s="231">
        <f>IF(N183="snížená",J183,0)</f>
        <v>0</v>
      </c>
      <c r="BG183" s="231">
        <f>IF(N183="zákl. přenesená",J183,0)</f>
        <v>0</v>
      </c>
      <c r="BH183" s="231">
        <f>IF(N183="sníž. přenesená",J183,0)</f>
        <v>0</v>
      </c>
      <c r="BI183" s="231">
        <f>IF(N183="nulová",J183,0)</f>
        <v>0</v>
      </c>
      <c r="BJ183" s="23" t="s">
        <v>80</v>
      </c>
      <c r="BK183" s="231">
        <f>ROUND(I183*H183,2)</f>
        <v>0</v>
      </c>
      <c r="BL183" s="23" t="s">
        <v>211</v>
      </c>
      <c r="BM183" s="23" t="s">
        <v>333</v>
      </c>
    </row>
    <row r="184" s="1" customFormat="1">
      <c r="B184" s="45"/>
      <c r="C184" s="73"/>
      <c r="D184" s="232" t="s">
        <v>200</v>
      </c>
      <c r="E184" s="73"/>
      <c r="F184" s="233" t="s">
        <v>334</v>
      </c>
      <c r="G184" s="73"/>
      <c r="H184" s="73"/>
      <c r="I184" s="190"/>
      <c r="J184" s="73"/>
      <c r="K184" s="73"/>
      <c r="L184" s="71"/>
      <c r="M184" s="237"/>
      <c r="N184" s="46"/>
      <c r="O184" s="46"/>
      <c r="P184" s="46"/>
      <c r="Q184" s="46"/>
      <c r="R184" s="46"/>
      <c r="S184" s="46"/>
      <c r="T184" s="94"/>
      <c r="AT184" s="23" t="s">
        <v>200</v>
      </c>
      <c r="AU184" s="23" t="s">
        <v>82</v>
      </c>
    </row>
    <row r="185" s="11" customFormat="1">
      <c r="B185" s="238"/>
      <c r="C185" s="239"/>
      <c r="D185" s="232" t="s">
        <v>202</v>
      </c>
      <c r="E185" s="240" t="s">
        <v>21</v>
      </c>
      <c r="F185" s="241" t="s">
        <v>335</v>
      </c>
      <c r="G185" s="239"/>
      <c r="H185" s="242">
        <v>3.835</v>
      </c>
      <c r="I185" s="243"/>
      <c r="J185" s="239"/>
      <c r="K185" s="239"/>
      <c r="L185" s="244"/>
      <c r="M185" s="245"/>
      <c r="N185" s="246"/>
      <c r="O185" s="246"/>
      <c r="P185" s="246"/>
      <c r="Q185" s="246"/>
      <c r="R185" s="246"/>
      <c r="S185" s="246"/>
      <c r="T185" s="247"/>
      <c r="AT185" s="248" t="s">
        <v>202</v>
      </c>
      <c r="AU185" s="248" t="s">
        <v>82</v>
      </c>
      <c r="AV185" s="11" t="s">
        <v>82</v>
      </c>
      <c r="AW185" s="11" t="s">
        <v>33</v>
      </c>
      <c r="AX185" s="11" t="s">
        <v>80</v>
      </c>
      <c r="AY185" s="248" t="s">
        <v>123</v>
      </c>
    </row>
    <row r="186" s="1" customFormat="1" ht="38.25" customHeight="1">
      <c r="B186" s="45"/>
      <c r="C186" s="220" t="s">
        <v>336</v>
      </c>
      <c r="D186" s="220" t="s">
        <v>126</v>
      </c>
      <c r="E186" s="221" t="s">
        <v>337</v>
      </c>
      <c r="F186" s="222" t="s">
        <v>338</v>
      </c>
      <c r="G186" s="223" t="s">
        <v>339</v>
      </c>
      <c r="H186" s="224">
        <v>18</v>
      </c>
      <c r="I186" s="225"/>
      <c r="J186" s="226">
        <f>ROUND(I186*H186,2)</f>
        <v>0</v>
      </c>
      <c r="K186" s="222" t="s">
        <v>130</v>
      </c>
      <c r="L186" s="71"/>
      <c r="M186" s="227" t="s">
        <v>21</v>
      </c>
      <c r="N186" s="228" t="s">
        <v>43</v>
      </c>
      <c r="O186" s="46"/>
      <c r="P186" s="229">
        <f>O186*H186</f>
        <v>0</v>
      </c>
      <c r="Q186" s="229">
        <v>0</v>
      </c>
      <c r="R186" s="229">
        <f>Q186*H186</f>
        <v>0</v>
      </c>
      <c r="S186" s="229">
        <v>0</v>
      </c>
      <c r="T186" s="230">
        <f>S186*H186</f>
        <v>0</v>
      </c>
      <c r="AR186" s="23" t="s">
        <v>211</v>
      </c>
      <c r="AT186" s="23" t="s">
        <v>126</v>
      </c>
      <c r="AU186" s="23" t="s">
        <v>82</v>
      </c>
      <c r="AY186" s="23" t="s">
        <v>123</v>
      </c>
      <c r="BE186" s="231">
        <f>IF(N186="základní",J186,0)</f>
        <v>0</v>
      </c>
      <c r="BF186" s="231">
        <f>IF(N186="snížená",J186,0)</f>
        <v>0</v>
      </c>
      <c r="BG186" s="231">
        <f>IF(N186="zákl. přenesená",J186,0)</f>
        <v>0</v>
      </c>
      <c r="BH186" s="231">
        <f>IF(N186="sníž. přenesená",J186,0)</f>
        <v>0</v>
      </c>
      <c r="BI186" s="231">
        <f>IF(N186="nulová",J186,0)</f>
        <v>0</v>
      </c>
      <c r="BJ186" s="23" t="s">
        <v>80</v>
      </c>
      <c r="BK186" s="231">
        <f>ROUND(I186*H186,2)</f>
        <v>0</v>
      </c>
      <c r="BL186" s="23" t="s">
        <v>211</v>
      </c>
      <c r="BM186" s="23" t="s">
        <v>340</v>
      </c>
    </row>
    <row r="187" s="1" customFormat="1">
      <c r="B187" s="45"/>
      <c r="C187" s="73"/>
      <c r="D187" s="232" t="s">
        <v>200</v>
      </c>
      <c r="E187" s="73"/>
      <c r="F187" s="233" t="s">
        <v>334</v>
      </c>
      <c r="G187" s="73"/>
      <c r="H187" s="73"/>
      <c r="I187" s="190"/>
      <c r="J187" s="73"/>
      <c r="K187" s="73"/>
      <c r="L187" s="71"/>
      <c r="M187" s="237"/>
      <c r="N187" s="46"/>
      <c r="O187" s="46"/>
      <c r="P187" s="46"/>
      <c r="Q187" s="46"/>
      <c r="R187" s="46"/>
      <c r="S187" s="46"/>
      <c r="T187" s="94"/>
      <c r="AT187" s="23" t="s">
        <v>200</v>
      </c>
      <c r="AU187" s="23" t="s">
        <v>82</v>
      </c>
    </row>
    <row r="188" s="11" customFormat="1">
      <c r="B188" s="238"/>
      <c r="C188" s="239"/>
      <c r="D188" s="232" t="s">
        <v>202</v>
      </c>
      <c r="E188" s="240" t="s">
        <v>21</v>
      </c>
      <c r="F188" s="241" t="s">
        <v>341</v>
      </c>
      <c r="G188" s="239"/>
      <c r="H188" s="242">
        <v>6</v>
      </c>
      <c r="I188" s="243"/>
      <c r="J188" s="239"/>
      <c r="K188" s="239"/>
      <c r="L188" s="244"/>
      <c r="M188" s="245"/>
      <c r="N188" s="246"/>
      <c r="O188" s="246"/>
      <c r="P188" s="246"/>
      <c r="Q188" s="246"/>
      <c r="R188" s="246"/>
      <c r="S188" s="246"/>
      <c r="T188" s="247"/>
      <c r="AT188" s="248" t="s">
        <v>202</v>
      </c>
      <c r="AU188" s="248" t="s">
        <v>82</v>
      </c>
      <c r="AV188" s="11" t="s">
        <v>82</v>
      </c>
      <c r="AW188" s="11" t="s">
        <v>33</v>
      </c>
      <c r="AX188" s="11" t="s">
        <v>72</v>
      </c>
      <c r="AY188" s="248" t="s">
        <v>123</v>
      </c>
    </row>
    <row r="189" s="11" customFormat="1">
      <c r="B189" s="238"/>
      <c r="C189" s="239"/>
      <c r="D189" s="232" t="s">
        <v>202</v>
      </c>
      <c r="E189" s="240" t="s">
        <v>21</v>
      </c>
      <c r="F189" s="241" t="s">
        <v>342</v>
      </c>
      <c r="G189" s="239"/>
      <c r="H189" s="242">
        <v>6</v>
      </c>
      <c r="I189" s="243"/>
      <c r="J189" s="239"/>
      <c r="K189" s="239"/>
      <c r="L189" s="244"/>
      <c r="M189" s="245"/>
      <c r="N189" s="246"/>
      <c r="O189" s="246"/>
      <c r="P189" s="246"/>
      <c r="Q189" s="246"/>
      <c r="R189" s="246"/>
      <c r="S189" s="246"/>
      <c r="T189" s="247"/>
      <c r="AT189" s="248" t="s">
        <v>202</v>
      </c>
      <c r="AU189" s="248" t="s">
        <v>82</v>
      </c>
      <c r="AV189" s="11" t="s">
        <v>82</v>
      </c>
      <c r="AW189" s="11" t="s">
        <v>33</v>
      </c>
      <c r="AX189" s="11" t="s">
        <v>72</v>
      </c>
      <c r="AY189" s="248" t="s">
        <v>123</v>
      </c>
    </row>
    <row r="190" s="11" customFormat="1">
      <c r="B190" s="238"/>
      <c r="C190" s="239"/>
      <c r="D190" s="232" t="s">
        <v>202</v>
      </c>
      <c r="E190" s="240" t="s">
        <v>21</v>
      </c>
      <c r="F190" s="241" t="s">
        <v>343</v>
      </c>
      <c r="G190" s="239"/>
      <c r="H190" s="242">
        <v>6</v>
      </c>
      <c r="I190" s="243"/>
      <c r="J190" s="239"/>
      <c r="K190" s="239"/>
      <c r="L190" s="244"/>
      <c r="M190" s="245"/>
      <c r="N190" s="246"/>
      <c r="O190" s="246"/>
      <c r="P190" s="246"/>
      <c r="Q190" s="246"/>
      <c r="R190" s="246"/>
      <c r="S190" s="246"/>
      <c r="T190" s="247"/>
      <c r="AT190" s="248" t="s">
        <v>202</v>
      </c>
      <c r="AU190" s="248" t="s">
        <v>82</v>
      </c>
      <c r="AV190" s="11" t="s">
        <v>82</v>
      </c>
      <c r="AW190" s="11" t="s">
        <v>33</v>
      </c>
      <c r="AX190" s="11" t="s">
        <v>72</v>
      </c>
      <c r="AY190" s="248" t="s">
        <v>123</v>
      </c>
    </row>
    <row r="191" s="12" customFormat="1">
      <c r="B191" s="249"/>
      <c r="C191" s="250"/>
      <c r="D191" s="232" t="s">
        <v>202</v>
      </c>
      <c r="E191" s="251" t="s">
        <v>21</v>
      </c>
      <c r="F191" s="252" t="s">
        <v>221</v>
      </c>
      <c r="G191" s="250"/>
      <c r="H191" s="253">
        <v>18</v>
      </c>
      <c r="I191" s="254"/>
      <c r="J191" s="250"/>
      <c r="K191" s="250"/>
      <c r="L191" s="255"/>
      <c r="M191" s="256"/>
      <c r="N191" s="257"/>
      <c r="O191" s="257"/>
      <c r="P191" s="257"/>
      <c r="Q191" s="257"/>
      <c r="R191" s="257"/>
      <c r="S191" s="257"/>
      <c r="T191" s="258"/>
      <c r="AT191" s="259" t="s">
        <v>202</v>
      </c>
      <c r="AU191" s="259" t="s">
        <v>82</v>
      </c>
      <c r="AV191" s="12" t="s">
        <v>140</v>
      </c>
      <c r="AW191" s="12" t="s">
        <v>33</v>
      </c>
      <c r="AX191" s="12" t="s">
        <v>80</v>
      </c>
      <c r="AY191" s="259" t="s">
        <v>123</v>
      </c>
    </row>
    <row r="192" s="1" customFormat="1" ht="16.5" customHeight="1">
      <c r="B192" s="45"/>
      <c r="C192" s="271" t="s">
        <v>344</v>
      </c>
      <c r="D192" s="271" t="s">
        <v>283</v>
      </c>
      <c r="E192" s="272" t="s">
        <v>345</v>
      </c>
      <c r="F192" s="273" t="s">
        <v>346</v>
      </c>
      <c r="G192" s="274" t="s">
        <v>293</v>
      </c>
      <c r="H192" s="275">
        <v>3.8999999999999999</v>
      </c>
      <c r="I192" s="276"/>
      <c r="J192" s="277">
        <f>ROUND(I192*H192,2)</f>
        <v>0</v>
      </c>
      <c r="K192" s="273" t="s">
        <v>130</v>
      </c>
      <c r="L192" s="278"/>
      <c r="M192" s="279" t="s">
        <v>21</v>
      </c>
      <c r="N192" s="280" t="s">
        <v>43</v>
      </c>
      <c r="O192" s="46"/>
      <c r="P192" s="229">
        <f>O192*H192</f>
        <v>0</v>
      </c>
      <c r="Q192" s="229">
        <v>0.0043200000000000001</v>
      </c>
      <c r="R192" s="229">
        <f>Q192*H192</f>
        <v>0.016847999999999998</v>
      </c>
      <c r="S192" s="229">
        <v>0</v>
      </c>
      <c r="T192" s="230">
        <f>S192*H192</f>
        <v>0</v>
      </c>
      <c r="AR192" s="23" t="s">
        <v>321</v>
      </c>
      <c r="AT192" s="23" t="s">
        <v>283</v>
      </c>
      <c r="AU192" s="23" t="s">
        <v>82</v>
      </c>
      <c r="AY192" s="23" t="s">
        <v>123</v>
      </c>
      <c r="BE192" s="231">
        <f>IF(N192="základní",J192,0)</f>
        <v>0</v>
      </c>
      <c r="BF192" s="231">
        <f>IF(N192="snížená",J192,0)</f>
        <v>0</v>
      </c>
      <c r="BG192" s="231">
        <f>IF(N192="zákl. přenesená",J192,0)</f>
        <v>0</v>
      </c>
      <c r="BH192" s="231">
        <f>IF(N192="sníž. přenesená",J192,0)</f>
        <v>0</v>
      </c>
      <c r="BI192" s="231">
        <f>IF(N192="nulová",J192,0)</f>
        <v>0</v>
      </c>
      <c r="BJ192" s="23" t="s">
        <v>80</v>
      </c>
      <c r="BK192" s="231">
        <f>ROUND(I192*H192,2)</f>
        <v>0</v>
      </c>
      <c r="BL192" s="23" t="s">
        <v>211</v>
      </c>
      <c r="BM192" s="23" t="s">
        <v>347</v>
      </c>
    </row>
    <row r="193" s="11" customFormat="1">
      <c r="B193" s="238"/>
      <c r="C193" s="239"/>
      <c r="D193" s="232" t="s">
        <v>202</v>
      </c>
      <c r="E193" s="240" t="s">
        <v>21</v>
      </c>
      <c r="F193" s="241" t="s">
        <v>348</v>
      </c>
      <c r="G193" s="239"/>
      <c r="H193" s="242">
        <v>3.8999999999999999</v>
      </c>
      <c r="I193" s="243"/>
      <c r="J193" s="239"/>
      <c r="K193" s="239"/>
      <c r="L193" s="244"/>
      <c r="M193" s="245"/>
      <c r="N193" s="246"/>
      <c r="O193" s="246"/>
      <c r="P193" s="246"/>
      <c r="Q193" s="246"/>
      <c r="R193" s="246"/>
      <c r="S193" s="246"/>
      <c r="T193" s="247"/>
      <c r="AT193" s="248" t="s">
        <v>202</v>
      </c>
      <c r="AU193" s="248" t="s">
        <v>82</v>
      </c>
      <c r="AV193" s="11" t="s">
        <v>82</v>
      </c>
      <c r="AW193" s="11" t="s">
        <v>33</v>
      </c>
      <c r="AX193" s="11" t="s">
        <v>80</v>
      </c>
      <c r="AY193" s="248" t="s">
        <v>123</v>
      </c>
    </row>
    <row r="194" s="1" customFormat="1" ht="16.5" customHeight="1">
      <c r="B194" s="45"/>
      <c r="C194" s="271" t="s">
        <v>349</v>
      </c>
      <c r="D194" s="271" t="s">
        <v>283</v>
      </c>
      <c r="E194" s="272" t="s">
        <v>350</v>
      </c>
      <c r="F194" s="273" t="s">
        <v>351</v>
      </c>
      <c r="G194" s="274" t="s">
        <v>352</v>
      </c>
      <c r="H194" s="275">
        <v>6</v>
      </c>
      <c r="I194" s="276"/>
      <c r="J194" s="277">
        <f>ROUND(I194*H194,2)</f>
        <v>0</v>
      </c>
      <c r="K194" s="273" t="s">
        <v>21</v>
      </c>
      <c r="L194" s="278"/>
      <c r="M194" s="279" t="s">
        <v>21</v>
      </c>
      <c r="N194" s="280" t="s">
        <v>43</v>
      </c>
      <c r="O194" s="46"/>
      <c r="P194" s="229">
        <f>O194*H194</f>
        <v>0</v>
      </c>
      <c r="Q194" s="229">
        <v>0</v>
      </c>
      <c r="R194" s="229">
        <f>Q194*H194</f>
        <v>0</v>
      </c>
      <c r="S194" s="229">
        <v>0</v>
      </c>
      <c r="T194" s="230">
        <f>S194*H194</f>
        <v>0</v>
      </c>
      <c r="AR194" s="23" t="s">
        <v>321</v>
      </c>
      <c r="AT194" s="23" t="s">
        <v>283</v>
      </c>
      <c r="AU194" s="23" t="s">
        <v>82</v>
      </c>
      <c r="AY194" s="23" t="s">
        <v>123</v>
      </c>
      <c r="BE194" s="231">
        <f>IF(N194="základní",J194,0)</f>
        <v>0</v>
      </c>
      <c r="BF194" s="231">
        <f>IF(N194="snížená",J194,0)</f>
        <v>0</v>
      </c>
      <c r="BG194" s="231">
        <f>IF(N194="zákl. přenesená",J194,0)</f>
        <v>0</v>
      </c>
      <c r="BH194" s="231">
        <f>IF(N194="sníž. přenesená",J194,0)</f>
        <v>0</v>
      </c>
      <c r="BI194" s="231">
        <f>IF(N194="nulová",J194,0)</f>
        <v>0</v>
      </c>
      <c r="BJ194" s="23" t="s">
        <v>80</v>
      </c>
      <c r="BK194" s="231">
        <f>ROUND(I194*H194,2)</f>
        <v>0</v>
      </c>
      <c r="BL194" s="23" t="s">
        <v>211</v>
      </c>
      <c r="BM194" s="23" t="s">
        <v>353</v>
      </c>
    </row>
    <row r="195" s="1" customFormat="1" ht="16.5" customHeight="1">
      <c r="B195" s="45"/>
      <c r="C195" s="271" t="s">
        <v>354</v>
      </c>
      <c r="D195" s="271" t="s">
        <v>283</v>
      </c>
      <c r="E195" s="272" t="s">
        <v>355</v>
      </c>
      <c r="F195" s="273" t="s">
        <v>356</v>
      </c>
      <c r="G195" s="274" t="s">
        <v>293</v>
      </c>
      <c r="H195" s="275">
        <v>2.2799999999999998</v>
      </c>
      <c r="I195" s="276"/>
      <c r="J195" s="277">
        <f>ROUND(I195*H195,2)</f>
        <v>0</v>
      </c>
      <c r="K195" s="273" t="s">
        <v>130</v>
      </c>
      <c r="L195" s="278"/>
      <c r="M195" s="279" t="s">
        <v>21</v>
      </c>
      <c r="N195" s="280" t="s">
        <v>43</v>
      </c>
      <c r="O195" s="46"/>
      <c r="P195" s="229">
        <f>O195*H195</f>
        <v>0</v>
      </c>
      <c r="Q195" s="229">
        <v>0.0010200000000000001</v>
      </c>
      <c r="R195" s="229">
        <f>Q195*H195</f>
        <v>0.0023256000000000001</v>
      </c>
      <c r="S195" s="229">
        <v>0</v>
      </c>
      <c r="T195" s="230">
        <f>S195*H195</f>
        <v>0</v>
      </c>
      <c r="AR195" s="23" t="s">
        <v>321</v>
      </c>
      <c r="AT195" s="23" t="s">
        <v>283</v>
      </c>
      <c r="AU195" s="23" t="s">
        <v>82</v>
      </c>
      <c r="AY195" s="23" t="s">
        <v>123</v>
      </c>
      <c r="BE195" s="231">
        <f>IF(N195="základní",J195,0)</f>
        <v>0</v>
      </c>
      <c r="BF195" s="231">
        <f>IF(N195="snížená",J195,0)</f>
        <v>0</v>
      </c>
      <c r="BG195" s="231">
        <f>IF(N195="zákl. přenesená",J195,0)</f>
        <v>0</v>
      </c>
      <c r="BH195" s="231">
        <f>IF(N195="sníž. přenesená",J195,0)</f>
        <v>0</v>
      </c>
      <c r="BI195" s="231">
        <f>IF(N195="nulová",J195,0)</f>
        <v>0</v>
      </c>
      <c r="BJ195" s="23" t="s">
        <v>80</v>
      </c>
      <c r="BK195" s="231">
        <f>ROUND(I195*H195,2)</f>
        <v>0</v>
      </c>
      <c r="BL195" s="23" t="s">
        <v>211</v>
      </c>
      <c r="BM195" s="23" t="s">
        <v>357</v>
      </c>
    </row>
    <row r="196" s="11" customFormat="1">
      <c r="B196" s="238"/>
      <c r="C196" s="239"/>
      <c r="D196" s="232" t="s">
        <v>202</v>
      </c>
      <c r="E196" s="240" t="s">
        <v>21</v>
      </c>
      <c r="F196" s="241" t="s">
        <v>358</v>
      </c>
      <c r="G196" s="239"/>
      <c r="H196" s="242">
        <v>2.2799999999999998</v>
      </c>
      <c r="I196" s="243"/>
      <c r="J196" s="239"/>
      <c r="K196" s="239"/>
      <c r="L196" s="244"/>
      <c r="M196" s="245"/>
      <c r="N196" s="246"/>
      <c r="O196" s="246"/>
      <c r="P196" s="246"/>
      <c r="Q196" s="246"/>
      <c r="R196" s="246"/>
      <c r="S196" s="246"/>
      <c r="T196" s="247"/>
      <c r="AT196" s="248" t="s">
        <v>202</v>
      </c>
      <c r="AU196" s="248" t="s">
        <v>82</v>
      </c>
      <c r="AV196" s="11" t="s">
        <v>82</v>
      </c>
      <c r="AW196" s="11" t="s">
        <v>33</v>
      </c>
      <c r="AX196" s="11" t="s">
        <v>80</v>
      </c>
      <c r="AY196" s="248" t="s">
        <v>123</v>
      </c>
    </row>
    <row r="197" s="1" customFormat="1" ht="16.5" customHeight="1">
      <c r="B197" s="45"/>
      <c r="C197" s="271" t="s">
        <v>249</v>
      </c>
      <c r="D197" s="271" t="s">
        <v>283</v>
      </c>
      <c r="E197" s="272" t="s">
        <v>359</v>
      </c>
      <c r="F197" s="273" t="s">
        <v>360</v>
      </c>
      <c r="G197" s="274" t="s">
        <v>361</v>
      </c>
      <c r="H197" s="275">
        <v>0.12</v>
      </c>
      <c r="I197" s="276"/>
      <c r="J197" s="277">
        <f>ROUND(I197*H197,2)</f>
        <v>0</v>
      </c>
      <c r="K197" s="273" t="s">
        <v>130</v>
      </c>
      <c r="L197" s="278"/>
      <c r="M197" s="279" t="s">
        <v>21</v>
      </c>
      <c r="N197" s="280" t="s">
        <v>43</v>
      </c>
      <c r="O197" s="46"/>
      <c r="P197" s="229">
        <f>O197*H197</f>
        <v>0</v>
      </c>
      <c r="Q197" s="229">
        <v>0.0087200000000000003</v>
      </c>
      <c r="R197" s="229">
        <f>Q197*H197</f>
        <v>0.0010464000000000001</v>
      </c>
      <c r="S197" s="229">
        <v>0</v>
      </c>
      <c r="T197" s="230">
        <f>S197*H197</f>
        <v>0</v>
      </c>
      <c r="AR197" s="23" t="s">
        <v>321</v>
      </c>
      <c r="AT197" s="23" t="s">
        <v>283</v>
      </c>
      <c r="AU197" s="23" t="s">
        <v>82</v>
      </c>
      <c r="AY197" s="23" t="s">
        <v>123</v>
      </c>
      <c r="BE197" s="231">
        <f>IF(N197="základní",J197,0)</f>
        <v>0</v>
      </c>
      <c r="BF197" s="231">
        <f>IF(N197="snížená",J197,0)</f>
        <v>0</v>
      </c>
      <c r="BG197" s="231">
        <f>IF(N197="zákl. přenesená",J197,0)</f>
        <v>0</v>
      </c>
      <c r="BH197" s="231">
        <f>IF(N197="sníž. přenesená",J197,0)</f>
        <v>0</v>
      </c>
      <c r="BI197" s="231">
        <f>IF(N197="nulová",J197,0)</f>
        <v>0</v>
      </c>
      <c r="BJ197" s="23" t="s">
        <v>80</v>
      </c>
      <c r="BK197" s="231">
        <f>ROUND(I197*H197,2)</f>
        <v>0</v>
      </c>
      <c r="BL197" s="23" t="s">
        <v>211</v>
      </c>
      <c r="BM197" s="23" t="s">
        <v>362</v>
      </c>
    </row>
    <row r="198" s="1" customFormat="1" ht="16.5" customHeight="1">
      <c r="B198" s="45"/>
      <c r="C198" s="271" t="s">
        <v>363</v>
      </c>
      <c r="D198" s="271" t="s">
        <v>283</v>
      </c>
      <c r="E198" s="272" t="s">
        <v>364</v>
      </c>
      <c r="F198" s="273" t="s">
        <v>365</v>
      </c>
      <c r="G198" s="274" t="s">
        <v>361</v>
      </c>
      <c r="H198" s="275">
        <v>0.12</v>
      </c>
      <c r="I198" s="276"/>
      <c r="J198" s="277">
        <f>ROUND(I198*H198,2)</f>
        <v>0</v>
      </c>
      <c r="K198" s="273" t="s">
        <v>130</v>
      </c>
      <c r="L198" s="278"/>
      <c r="M198" s="279" t="s">
        <v>21</v>
      </c>
      <c r="N198" s="280" t="s">
        <v>43</v>
      </c>
      <c r="O198" s="46"/>
      <c r="P198" s="229">
        <f>O198*H198</f>
        <v>0</v>
      </c>
      <c r="Q198" s="229">
        <v>0.0025000000000000001</v>
      </c>
      <c r="R198" s="229">
        <f>Q198*H198</f>
        <v>0.00029999999999999997</v>
      </c>
      <c r="S198" s="229">
        <v>0</v>
      </c>
      <c r="T198" s="230">
        <f>S198*H198</f>
        <v>0</v>
      </c>
      <c r="AR198" s="23" t="s">
        <v>321</v>
      </c>
      <c r="AT198" s="23" t="s">
        <v>283</v>
      </c>
      <c r="AU198" s="23" t="s">
        <v>82</v>
      </c>
      <c r="AY198" s="23" t="s">
        <v>123</v>
      </c>
      <c r="BE198" s="231">
        <f>IF(N198="základní",J198,0)</f>
        <v>0</v>
      </c>
      <c r="BF198" s="231">
        <f>IF(N198="snížená",J198,0)</f>
        <v>0</v>
      </c>
      <c r="BG198" s="231">
        <f>IF(N198="zákl. přenesená",J198,0)</f>
        <v>0</v>
      </c>
      <c r="BH198" s="231">
        <f>IF(N198="sníž. přenesená",J198,0)</f>
        <v>0</v>
      </c>
      <c r="BI198" s="231">
        <f>IF(N198="nulová",J198,0)</f>
        <v>0</v>
      </c>
      <c r="BJ198" s="23" t="s">
        <v>80</v>
      </c>
      <c r="BK198" s="231">
        <f>ROUND(I198*H198,2)</f>
        <v>0</v>
      </c>
      <c r="BL198" s="23" t="s">
        <v>211</v>
      </c>
      <c r="BM198" s="23" t="s">
        <v>366</v>
      </c>
    </row>
    <row r="199" s="1" customFormat="1" ht="16.5" customHeight="1">
      <c r="B199" s="45"/>
      <c r="C199" s="220" t="s">
        <v>367</v>
      </c>
      <c r="D199" s="220" t="s">
        <v>126</v>
      </c>
      <c r="E199" s="221" t="s">
        <v>368</v>
      </c>
      <c r="F199" s="222" t="s">
        <v>369</v>
      </c>
      <c r="G199" s="223" t="s">
        <v>260</v>
      </c>
      <c r="H199" s="224">
        <v>10.108000000000001</v>
      </c>
      <c r="I199" s="225"/>
      <c r="J199" s="226">
        <f>ROUND(I199*H199,2)</f>
        <v>0</v>
      </c>
      <c r="K199" s="222" t="s">
        <v>130</v>
      </c>
      <c r="L199" s="71"/>
      <c r="M199" s="227" t="s">
        <v>21</v>
      </c>
      <c r="N199" s="228" t="s">
        <v>43</v>
      </c>
      <c r="O199" s="46"/>
      <c r="P199" s="229">
        <f>O199*H199</f>
        <v>0</v>
      </c>
      <c r="Q199" s="229">
        <v>0</v>
      </c>
      <c r="R199" s="229">
        <f>Q199*H199</f>
        <v>0</v>
      </c>
      <c r="S199" s="229">
        <v>0</v>
      </c>
      <c r="T199" s="230">
        <f>S199*H199</f>
        <v>0</v>
      </c>
      <c r="AR199" s="23" t="s">
        <v>211</v>
      </c>
      <c r="AT199" s="23" t="s">
        <v>126</v>
      </c>
      <c r="AU199" s="23" t="s">
        <v>82</v>
      </c>
      <c r="AY199" s="23" t="s">
        <v>123</v>
      </c>
      <c r="BE199" s="231">
        <f>IF(N199="základní",J199,0)</f>
        <v>0</v>
      </c>
      <c r="BF199" s="231">
        <f>IF(N199="snížená",J199,0)</f>
        <v>0</v>
      </c>
      <c r="BG199" s="231">
        <f>IF(N199="zákl. přenesená",J199,0)</f>
        <v>0</v>
      </c>
      <c r="BH199" s="231">
        <f>IF(N199="sníž. přenesená",J199,0)</f>
        <v>0</v>
      </c>
      <c r="BI199" s="231">
        <f>IF(N199="nulová",J199,0)</f>
        <v>0</v>
      </c>
      <c r="BJ199" s="23" t="s">
        <v>80</v>
      </c>
      <c r="BK199" s="231">
        <f>ROUND(I199*H199,2)</f>
        <v>0</v>
      </c>
      <c r="BL199" s="23" t="s">
        <v>211</v>
      </c>
      <c r="BM199" s="23" t="s">
        <v>370</v>
      </c>
    </row>
    <row r="200" s="1" customFormat="1">
      <c r="B200" s="45"/>
      <c r="C200" s="73"/>
      <c r="D200" s="232" t="s">
        <v>200</v>
      </c>
      <c r="E200" s="73"/>
      <c r="F200" s="233" t="s">
        <v>371</v>
      </c>
      <c r="G200" s="73"/>
      <c r="H200" s="73"/>
      <c r="I200" s="190"/>
      <c r="J200" s="73"/>
      <c r="K200" s="73"/>
      <c r="L200" s="71"/>
      <c r="M200" s="237"/>
      <c r="N200" s="46"/>
      <c r="O200" s="46"/>
      <c r="P200" s="46"/>
      <c r="Q200" s="46"/>
      <c r="R200" s="46"/>
      <c r="S200" s="46"/>
      <c r="T200" s="94"/>
      <c r="AT200" s="23" t="s">
        <v>200</v>
      </c>
      <c r="AU200" s="23" t="s">
        <v>82</v>
      </c>
    </row>
    <row r="201" s="13" customFormat="1">
      <c r="B201" s="261"/>
      <c r="C201" s="262"/>
      <c r="D201" s="232" t="s">
        <v>202</v>
      </c>
      <c r="E201" s="263" t="s">
        <v>21</v>
      </c>
      <c r="F201" s="264" t="s">
        <v>372</v>
      </c>
      <c r="G201" s="262"/>
      <c r="H201" s="263" t="s">
        <v>21</v>
      </c>
      <c r="I201" s="265"/>
      <c r="J201" s="262"/>
      <c r="K201" s="262"/>
      <c r="L201" s="266"/>
      <c r="M201" s="267"/>
      <c r="N201" s="268"/>
      <c r="O201" s="268"/>
      <c r="P201" s="268"/>
      <c r="Q201" s="268"/>
      <c r="R201" s="268"/>
      <c r="S201" s="268"/>
      <c r="T201" s="269"/>
      <c r="AT201" s="270" t="s">
        <v>202</v>
      </c>
      <c r="AU201" s="270" t="s">
        <v>82</v>
      </c>
      <c r="AV201" s="13" t="s">
        <v>80</v>
      </c>
      <c r="AW201" s="13" t="s">
        <v>33</v>
      </c>
      <c r="AX201" s="13" t="s">
        <v>72</v>
      </c>
      <c r="AY201" s="270" t="s">
        <v>123</v>
      </c>
    </row>
    <row r="202" s="11" customFormat="1">
      <c r="B202" s="238"/>
      <c r="C202" s="239"/>
      <c r="D202" s="232" t="s">
        <v>202</v>
      </c>
      <c r="E202" s="240" t="s">
        <v>21</v>
      </c>
      <c r="F202" s="241" t="s">
        <v>373</v>
      </c>
      <c r="G202" s="239"/>
      <c r="H202" s="242">
        <v>10.108000000000001</v>
      </c>
      <c r="I202" s="243"/>
      <c r="J202" s="239"/>
      <c r="K202" s="239"/>
      <c r="L202" s="244"/>
      <c r="M202" s="245"/>
      <c r="N202" s="246"/>
      <c r="O202" s="246"/>
      <c r="P202" s="246"/>
      <c r="Q202" s="246"/>
      <c r="R202" s="246"/>
      <c r="S202" s="246"/>
      <c r="T202" s="247"/>
      <c r="AT202" s="248" t="s">
        <v>202</v>
      </c>
      <c r="AU202" s="248" t="s">
        <v>82</v>
      </c>
      <c r="AV202" s="11" t="s">
        <v>82</v>
      </c>
      <c r="AW202" s="11" t="s">
        <v>33</v>
      </c>
      <c r="AX202" s="11" t="s">
        <v>80</v>
      </c>
      <c r="AY202" s="248" t="s">
        <v>123</v>
      </c>
    </row>
    <row r="203" s="1" customFormat="1" ht="16.5" customHeight="1">
      <c r="B203" s="45"/>
      <c r="C203" s="271" t="s">
        <v>374</v>
      </c>
      <c r="D203" s="271" t="s">
        <v>283</v>
      </c>
      <c r="E203" s="272" t="s">
        <v>375</v>
      </c>
      <c r="F203" s="273" t="s">
        <v>376</v>
      </c>
      <c r="G203" s="274" t="s">
        <v>198</v>
      </c>
      <c r="H203" s="275">
        <v>0.44400000000000001</v>
      </c>
      <c r="I203" s="276"/>
      <c r="J203" s="277">
        <f>ROUND(I203*H203,2)</f>
        <v>0</v>
      </c>
      <c r="K203" s="273" t="s">
        <v>130</v>
      </c>
      <c r="L203" s="278"/>
      <c r="M203" s="279" t="s">
        <v>21</v>
      </c>
      <c r="N203" s="280" t="s">
        <v>43</v>
      </c>
      <c r="O203" s="46"/>
      <c r="P203" s="229">
        <f>O203*H203</f>
        <v>0</v>
      </c>
      <c r="Q203" s="229">
        <v>0.44</v>
      </c>
      <c r="R203" s="229">
        <f>Q203*H203</f>
        <v>0.19536000000000001</v>
      </c>
      <c r="S203" s="229">
        <v>0</v>
      </c>
      <c r="T203" s="230">
        <f>S203*H203</f>
        <v>0</v>
      </c>
      <c r="AR203" s="23" t="s">
        <v>321</v>
      </c>
      <c r="AT203" s="23" t="s">
        <v>283</v>
      </c>
      <c r="AU203" s="23" t="s">
        <v>82</v>
      </c>
      <c r="AY203" s="23" t="s">
        <v>123</v>
      </c>
      <c r="BE203" s="231">
        <f>IF(N203="základní",J203,0)</f>
        <v>0</v>
      </c>
      <c r="BF203" s="231">
        <f>IF(N203="snížená",J203,0)</f>
        <v>0</v>
      </c>
      <c r="BG203" s="231">
        <f>IF(N203="zákl. přenesená",J203,0)</f>
        <v>0</v>
      </c>
      <c r="BH203" s="231">
        <f>IF(N203="sníž. přenesená",J203,0)</f>
        <v>0</v>
      </c>
      <c r="BI203" s="231">
        <f>IF(N203="nulová",J203,0)</f>
        <v>0</v>
      </c>
      <c r="BJ203" s="23" t="s">
        <v>80</v>
      </c>
      <c r="BK203" s="231">
        <f>ROUND(I203*H203,2)</f>
        <v>0</v>
      </c>
      <c r="BL203" s="23" t="s">
        <v>211</v>
      </c>
      <c r="BM203" s="23" t="s">
        <v>377</v>
      </c>
    </row>
    <row r="204" s="11" customFormat="1">
      <c r="B204" s="238"/>
      <c r="C204" s="239"/>
      <c r="D204" s="232" t="s">
        <v>202</v>
      </c>
      <c r="E204" s="239"/>
      <c r="F204" s="241" t="s">
        <v>378</v>
      </c>
      <c r="G204" s="239"/>
      <c r="H204" s="242">
        <v>0.44400000000000001</v>
      </c>
      <c r="I204" s="243"/>
      <c r="J204" s="239"/>
      <c r="K204" s="239"/>
      <c r="L204" s="244"/>
      <c r="M204" s="245"/>
      <c r="N204" s="246"/>
      <c r="O204" s="246"/>
      <c r="P204" s="246"/>
      <c r="Q204" s="246"/>
      <c r="R204" s="246"/>
      <c r="S204" s="246"/>
      <c r="T204" s="247"/>
      <c r="AT204" s="248" t="s">
        <v>202</v>
      </c>
      <c r="AU204" s="248" t="s">
        <v>82</v>
      </c>
      <c r="AV204" s="11" t="s">
        <v>82</v>
      </c>
      <c r="AW204" s="11" t="s">
        <v>6</v>
      </c>
      <c r="AX204" s="11" t="s">
        <v>80</v>
      </c>
      <c r="AY204" s="248" t="s">
        <v>123</v>
      </c>
    </row>
    <row r="205" s="1" customFormat="1" ht="16.5" customHeight="1">
      <c r="B205" s="45"/>
      <c r="C205" s="220" t="s">
        <v>379</v>
      </c>
      <c r="D205" s="220" t="s">
        <v>126</v>
      </c>
      <c r="E205" s="221" t="s">
        <v>380</v>
      </c>
      <c r="F205" s="222" t="s">
        <v>381</v>
      </c>
      <c r="G205" s="223" t="s">
        <v>198</v>
      </c>
      <c r="H205" s="224">
        <v>0.40400000000000003</v>
      </c>
      <c r="I205" s="225"/>
      <c r="J205" s="226">
        <f>ROUND(I205*H205,2)</f>
        <v>0</v>
      </c>
      <c r="K205" s="222" t="s">
        <v>130</v>
      </c>
      <c r="L205" s="71"/>
      <c r="M205" s="227" t="s">
        <v>21</v>
      </c>
      <c r="N205" s="228" t="s">
        <v>43</v>
      </c>
      <c r="O205" s="46"/>
      <c r="P205" s="229">
        <f>O205*H205</f>
        <v>0</v>
      </c>
      <c r="Q205" s="229">
        <v>0.012659999999999999</v>
      </c>
      <c r="R205" s="229">
        <f>Q205*H205</f>
        <v>0.0051146400000000002</v>
      </c>
      <c r="S205" s="229">
        <v>0</v>
      </c>
      <c r="T205" s="230">
        <f>S205*H205</f>
        <v>0</v>
      </c>
      <c r="AR205" s="23" t="s">
        <v>211</v>
      </c>
      <c r="AT205" s="23" t="s">
        <v>126</v>
      </c>
      <c r="AU205" s="23" t="s">
        <v>82</v>
      </c>
      <c r="AY205" s="23" t="s">
        <v>123</v>
      </c>
      <c r="BE205" s="231">
        <f>IF(N205="základní",J205,0)</f>
        <v>0</v>
      </c>
      <c r="BF205" s="231">
        <f>IF(N205="snížená",J205,0)</f>
        <v>0</v>
      </c>
      <c r="BG205" s="231">
        <f>IF(N205="zákl. přenesená",J205,0)</f>
        <v>0</v>
      </c>
      <c r="BH205" s="231">
        <f>IF(N205="sníž. přenesená",J205,0)</f>
        <v>0</v>
      </c>
      <c r="BI205" s="231">
        <f>IF(N205="nulová",J205,0)</f>
        <v>0</v>
      </c>
      <c r="BJ205" s="23" t="s">
        <v>80</v>
      </c>
      <c r="BK205" s="231">
        <f>ROUND(I205*H205,2)</f>
        <v>0</v>
      </c>
      <c r="BL205" s="23" t="s">
        <v>211</v>
      </c>
      <c r="BM205" s="23" t="s">
        <v>382</v>
      </c>
    </row>
    <row r="206" s="1" customFormat="1">
      <c r="B206" s="45"/>
      <c r="C206" s="73"/>
      <c r="D206" s="232" t="s">
        <v>200</v>
      </c>
      <c r="E206" s="73"/>
      <c r="F206" s="233" t="s">
        <v>383</v>
      </c>
      <c r="G206" s="73"/>
      <c r="H206" s="73"/>
      <c r="I206" s="190"/>
      <c r="J206" s="73"/>
      <c r="K206" s="73"/>
      <c r="L206" s="71"/>
      <c r="M206" s="237"/>
      <c r="N206" s="46"/>
      <c r="O206" s="46"/>
      <c r="P206" s="46"/>
      <c r="Q206" s="46"/>
      <c r="R206" s="46"/>
      <c r="S206" s="46"/>
      <c r="T206" s="94"/>
      <c r="AT206" s="23" t="s">
        <v>200</v>
      </c>
      <c r="AU206" s="23" t="s">
        <v>82</v>
      </c>
    </row>
    <row r="207" s="1" customFormat="1" ht="25.5" customHeight="1">
      <c r="B207" s="45"/>
      <c r="C207" s="220" t="s">
        <v>321</v>
      </c>
      <c r="D207" s="220" t="s">
        <v>126</v>
      </c>
      <c r="E207" s="221" t="s">
        <v>384</v>
      </c>
      <c r="F207" s="222" t="s">
        <v>385</v>
      </c>
      <c r="G207" s="223" t="s">
        <v>260</v>
      </c>
      <c r="H207" s="224">
        <v>53.723999999999997</v>
      </c>
      <c r="I207" s="225"/>
      <c r="J207" s="226">
        <f>ROUND(I207*H207,2)</f>
        <v>0</v>
      </c>
      <c r="K207" s="222" t="s">
        <v>130</v>
      </c>
      <c r="L207" s="71"/>
      <c r="M207" s="227" t="s">
        <v>21</v>
      </c>
      <c r="N207" s="228" t="s">
        <v>43</v>
      </c>
      <c r="O207" s="46"/>
      <c r="P207" s="229">
        <f>O207*H207</f>
        <v>0</v>
      </c>
      <c r="Q207" s="229">
        <v>0</v>
      </c>
      <c r="R207" s="229">
        <f>Q207*H207</f>
        <v>0</v>
      </c>
      <c r="S207" s="229">
        <v>0</v>
      </c>
      <c r="T207" s="230">
        <f>S207*H207</f>
        <v>0</v>
      </c>
      <c r="AR207" s="23" t="s">
        <v>211</v>
      </c>
      <c r="AT207" s="23" t="s">
        <v>126</v>
      </c>
      <c r="AU207" s="23" t="s">
        <v>82</v>
      </c>
      <c r="AY207" s="23" t="s">
        <v>123</v>
      </c>
      <c r="BE207" s="231">
        <f>IF(N207="základní",J207,0)</f>
        <v>0</v>
      </c>
      <c r="BF207" s="231">
        <f>IF(N207="snížená",J207,0)</f>
        <v>0</v>
      </c>
      <c r="BG207" s="231">
        <f>IF(N207="zákl. přenesená",J207,0)</f>
        <v>0</v>
      </c>
      <c r="BH207" s="231">
        <f>IF(N207="sníž. přenesená",J207,0)</f>
        <v>0</v>
      </c>
      <c r="BI207" s="231">
        <f>IF(N207="nulová",J207,0)</f>
        <v>0</v>
      </c>
      <c r="BJ207" s="23" t="s">
        <v>80</v>
      </c>
      <c r="BK207" s="231">
        <f>ROUND(I207*H207,2)</f>
        <v>0</v>
      </c>
      <c r="BL207" s="23" t="s">
        <v>211</v>
      </c>
      <c r="BM207" s="23" t="s">
        <v>386</v>
      </c>
    </row>
    <row r="208" s="1" customFormat="1">
      <c r="B208" s="45"/>
      <c r="C208" s="73"/>
      <c r="D208" s="232" t="s">
        <v>200</v>
      </c>
      <c r="E208" s="73"/>
      <c r="F208" s="233" t="s">
        <v>387</v>
      </c>
      <c r="G208" s="73"/>
      <c r="H208" s="73"/>
      <c r="I208" s="190"/>
      <c r="J208" s="73"/>
      <c r="K208" s="73"/>
      <c r="L208" s="71"/>
      <c r="M208" s="237"/>
      <c r="N208" s="46"/>
      <c r="O208" s="46"/>
      <c r="P208" s="46"/>
      <c r="Q208" s="46"/>
      <c r="R208" s="46"/>
      <c r="S208" s="46"/>
      <c r="T208" s="94"/>
      <c r="AT208" s="23" t="s">
        <v>200</v>
      </c>
      <c r="AU208" s="23" t="s">
        <v>82</v>
      </c>
    </row>
    <row r="209" s="11" customFormat="1">
      <c r="B209" s="238"/>
      <c r="C209" s="239"/>
      <c r="D209" s="232" t="s">
        <v>202</v>
      </c>
      <c r="E209" s="240" t="s">
        <v>21</v>
      </c>
      <c r="F209" s="241" t="s">
        <v>388</v>
      </c>
      <c r="G209" s="239"/>
      <c r="H209" s="242">
        <v>53.723999999999997</v>
      </c>
      <c r="I209" s="243"/>
      <c r="J209" s="239"/>
      <c r="K209" s="239"/>
      <c r="L209" s="244"/>
      <c r="M209" s="245"/>
      <c r="N209" s="246"/>
      <c r="O209" s="246"/>
      <c r="P209" s="246"/>
      <c r="Q209" s="246"/>
      <c r="R209" s="246"/>
      <c r="S209" s="246"/>
      <c r="T209" s="247"/>
      <c r="AT209" s="248" t="s">
        <v>202</v>
      </c>
      <c r="AU209" s="248" t="s">
        <v>82</v>
      </c>
      <c r="AV209" s="11" t="s">
        <v>82</v>
      </c>
      <c r="AW209" s="11" t="s">
        <v>33</v>
      </c>
      <c r="AX209" s="11" t="s">
        <v>80</v>
      </c>
      <c r="AY209" s="248" t="s">
        <v>123</v>
      </c>
    </row>
    <row r="210" s="1" customFormat="1" ht="16.5" customHeight="1">
      <c r="B210" s="45"/>
      <c r="C210" s="271" t="s">
        <v>389</v>
      </c>
      <c r="D210" s="271" t="s">
        <v>283</v>
      </c>
      <c r="E210" s="272" t="s">
        <v>375</v>
      </c>
      <c r="F210" s="273" t="s">
        <v>376</v>
      </c>
      <c r="G210" s="274" t="s">
        <v>198</v>
      </c>
      <c r="H210" s="275">
        <v>0.317</v>
      </c>
      <c r="I210" s="276"/>
      <c r="J210" s="277">
        <f>ROUND(I210*H210,2)</f>
        <v>0</v>
      </c>
      <c r="K210" s="273" t="s">
        <v>130</v>
      </c>
      <c r="L210" s="278"/>
      <c r="M210" s="279" t="s">
        <v>21</v>
      </c>
      <c r="N210" s="280" t="s">
        <v>43</v>
      </c>
      <c r="O210" s="46"/>
      <c r="P210" s="229">
        <f>O210*H210</f>
        <v>0</v>
      </c>
      <c r="Q210" s="229">
        <v>0.44</v>
      </c>
      <c r="R210" s="229">
        <f>Q210*H210</f>
        <v>0.13947999999999999</v>
      </c>
      <c r="S210" s="229">
        <v>0</v>
      </c>
      <c r="T210" s="230">
        <f>S210*H210</f>
        <v>0</v>
      </c>
      <c r="AR210" s="23" t="s">
        <v>321</v>
      </c>
      <c r="AT210" s="23" t="s">
        <v>283</v>
      </c>
      <c r="AU210" s="23" t="s">
        <v>82</v>
      </c>
      <c r="AY210" s="23" t="s">
        <v>123</v>
      </c>
      <c r="BE210" s="231">
        <f>IF(N210="základní",J210,0)</f>
        <v>0</v>
      </c>
      <c r="BF210" s="231">
        <f>IF(N210="snížená",J210,0)</f>
        <v>0</v>
      </c>
      <c r="BG210" s="231">
        <f>IF(N210="zákl. přenesená",J210,0)</f>
        <v>0</v>
      </c>
      <c r="BH210" s="231">
        <f>IF(N210="sníž. přenesená",J210,0)</f>
        <v>0</v>
      </c>
      <c r="BI210" s="231">
        <f>IF(N210="nulová",J210,0)</f>
        <v>0</v>
      </c>
      <c r="BJ210" s="23" t="s">
        <v>80</v>
      </c>
      <c r="BK210" s="231">
        <f>ROUND(I210*H210,2)</f>
        <v>0</v>
      </c>
      <c r="BL210" s="23" t="s">
        <v>211</v>
      </c>
      <c r="BM210" s="23" t="s">
        <v>390</v>
      </c>
    </row>
    <row r="211" s="13" customFormat="1">
      <c r="B211" s="261"/>
      <c r="C211" s="262"/>
      <c r="D211" s="232" t="s">
        <v>202</v>
      </c>
      <c r="E211" s="263" t="s">
        <v>21</v>
      </c>
      <c r="F211" s="264" t="s">
        <v>391</v>
      </c>
      <c r="G211" s="262"/>
      <c r="H211" s="263" t="s">
        <v>21</v>
      </c>
      <c r="I211" s="265"/>
      <c r="J211" s="262"/>
      <c r="K211" s="262"/>
      <c r="L211" s="266"/>
      <c r="M211" s="267"/>
      <c r="N211" s="268"/>
      <c r="O211" s="268"/>
      <c r="P211" s="268"/>
      <c r="Q211" s="268"/>
      <c r="R211" s="268"/>
      <c r="S211" s="268"/>
      <c r="T211" s="269"/>
      <c r="AT211" s="270" t="s">
        <v>202</v>
      </c>
      <c r="AU211" s="270" t="s">
        <v>82</v>
      </c>
      <c r="AV211" s="13" t="s">
        <v>80</v>
      </c>
      <c r="AW211" s="13" t="s">
        <v>33</v>
      </c>
      <c r="AX211" s="13" t="s">
        <v>72</v>
      </c>
      <c r="AY211" s="270" t="s">
        <v>123</v>
      </c>
    </row>
    <row r="212" s="11" customFormat="1">
      <c r="B212" s="238"/>
      <c r="C212" s="239"/>
      <c r="D212" s="232" t="s">
        <v>202</v>
      </c>
      <c r="E212" s="240" t="s">
        <v>21</v>
      </c>
      <c r="F212" s="241" t="s">
        <v>392</v>
      </c>
      <c r="G212" s="239"/>
      <c r="H212" s="242">
        <v>0.317</v>
      </c>
      <c r="I212" s="243"/>
      <c r="J212" s="239"/>
      <c r="K212" s="239"/>
      <c r="L212" s="244"/>
      <c r="M212" s="245"/>
      <c r="N212" s="246"/>
      <c r="O212" s="246"/>
      <c r="P212" s="246"/>
      <c r="Q212" s="246"/>
      <c r="R212" s="246"/>
      <c r="S212" s="246"/>
      <c r="T212" s="247"/>
      <c r="AT212" s="248" t="s">
        <v>202</v>
      </c>
      <c r="AU212" s="248" t="s">
        <v>82</v>
      </c>
      <c r="AV212" s="11" t="s">
        <v>82</v>
      </c>
      <c r="AW212" s="11" t="s">
        <v>33</v>
      </c>
      <c r="AX212" s="11" t="s">
        <v>80</v>
      </c>
      <c r="AY212" s="248" t="s">
        <v>123</v>
      </c>
    </row>
    <row r="213" s="1" customFormat="1" ht="16.5" customHeight="1">
      <c r="B213" s="45"/>
      <c r="C213" s="220" t="s">
        <v>393</v>
      </c>
      <c r="D213" s="220" t="s">
        <v>126</v>
      </c>
      <c r="E213" s="221" t="s">
        <v>394</v>
      </c>
      <c r="F213" s="222" t="s">
        <v>395</v>
      </c>
      <c r="G213" s="223" t="s">
        <v>293</v>
      </c>
      <c r="H213" s="224">
        <v>80.400000000000006</v>
      </c>
      <c r="I213" s="225"/>
      <c r="J213" s="226">
        <f>ROUND(I213*H213,2)</f>
        <v>0</v>
      </c>
      <c r="K213" s="222" t="s">
        <v>130</v>
      </c>
      <c r="L213" s="71"/>
      <c r="M213" s="227" t="s">
        <v>21</v>
      </c>
      <c r="N213" s="228" t="s">
        <v>43</v>
      </c>
      <c r="O213" s="46"/>
      <c r="P213" s="229">
        <f>O213*H213</f>
        <v>0</v>
      </c>
      <c r="Q213" s="229">
        <v>0</v>
      </c>
      <c r="R213" s="229">
        <f>Q213*H213</f>
        <v>0</v>
      </c>
      <c r="S213" s="229">
        <v>0</v>
      </c>
      <c r="T213" s="230">
        <f>S213*H213</f>
        <v>0</v>
      </c>
      <c r="AR213" s="23" t="s">
        <v>211</v>
      </c>
      <c r="AT213" s="23" t="s">
        <v>126</v>
      </c>
      <c r="AU213" s="23" t="s">
        <v>82</v>
      </c>
      <c r="AY213" s="23" t="s">
        <v>123</v>
      </c>
      <c r="BE213" s="231">
        <f>IF(N213="základní",J213,0)</f>
        <v>0</v>
      </c>
      <c r="BF213" s="231">
        <f>IF(N213="snížená",J213,0)</f>
        <v>0</v>
      </c>
      <c r="BG213" s="231">
        <f>IF(N213="zákl. přenesená",J213,0)</f>
        <v>0</v>
      </c>
      <c r="BH213" s="231">
        <f>IF(N213="sníž. přenesená",J213,0)</f>
        <v>0</v>
      </c>
      <c r="BI213" s="231">
        <f>IF(N213="nulová",J213,0)</f>
        <v>0</v>
      </c>
      <c r="BJ213" s="23" t="s">
        <v>80</v>
      </c>
      <c r="BK213" s="231">
        <f>ROUND(I213*H213,2)</f>
        <v>0</v>
      </c>
      <c r="BL213" s="23" t="s">
        <v>211</v>
      </c>
      <c r="BM213" s="23" t="s">
        <v>396</v>
      </c>
    </row>
    <row r="214" s="1" customFormat="1">
      <c r="B214" s="45"/>
      <c r="C214" s="73"/>
      <c r="D214" s="232" t="s">
        <v>200</v>
      </c>
      <c r="E214" s="73"/>
      <c r="F214" s="233" t="s">
        <v>387</v>
      </c>
      <c r="G214" s="73"/>
      <c r="H214" s="73"/>
      <c r="I214" s="190"/>
      <c r="J214" s="73"/>
      <c r="K214" s="73"/>
      <c r="L214" s="71"/>
      <c r="M214" s="237"/>
      <c r="N214" s="46"/>
      <c r="O214" s="46"/>
      <c r="P214" s="46"/>
      <c r="Q214" s="46"/>
      <c r="R214" s="46"/>
      <c r="S214" s="46"/>
      <c r="T214" s="94"/>
      <c r="AT214" s="23" t="s">
        <v>200</v>
      </c>
      <c r="AU214" s="23" t="s">
        <v>82</v>
      </c>
    </row>
    <row r="215" s="11" customFormat="1">
      <c r="B215" s="238"/>
      <c r="C215" s="239"/>
      <c r="D215" s="232" t="s">
        <v>202</v>
      </c>
      <c r="E215" s="240" t="s">
        <v>21</v>
      </c>
      <c r="F215" s="241" t="s">
        <v>397</v>
      </c>
      <c r="G215" s="239"/>
      <c r="H215" s="242">
        <v>80.400000000000006</v>
      </c>
      <c r="I215" s="243"/>
      <c r="J215" s="239"/>
      <c r="K215" s="239"/>
      <c r="L215" s="244"/>
      <c r="M215" s="245"/>
      <c r="N215" s="246"/>
      <c r="O215" s="246"/>
      <c r="P215" s="246"/>
      <c r="Q215" s="246"/>
      <c r="R215" s="246"/>
      <c r="S215" s="246"/>
      <c r="T215" s="247"/>
      <c r="AT215" s="248" t="s">
        <v>202</v>
      </c>
      <c r="AU215" s="248" t="s">
        <v>82</v>
      </c>
      <c r="AV215" s="11" t="s">
        <v>82</v>
      </c>
      <c r="AW215" s="11" t="s">
        <v>33</v>
      </c>
      <c r="AX215" s="11" t="s">
        <v>80</v>
      </c>
      <c r="AY215" s="248" t="s">
        <v>123</v>
      </c>
    </row>
    <row r="216" s="1" customFormat="1" ht="16.5" customHeight="1">
      <c r="B216" s="45"/>
      <c r="C216" s="271" t="s">
        <v>398</v>
      </c>
      <c r="D216" s="271" t="s">
        <v>283</v>
      </c>
      <c r="E216" s="272" t="s">
        <v>375</v>
      </c>
      <c r="F216" s="273" t="s">
        <v>376</v>
      </c>
      <c r="G216" s="274" t="s">
        <v>198</v>
      </c>
      <c r="H216" s="275">
        <v>0.20100000000000001</v>
      </c>
      <c r="I216" s="276"/>
      <c r="J216" s="277">
        <f>ROUND(I216*H216,2)</f>
        <v>0</v>
      </c>
      <c r="K216" s="273" t="s">
        <v>130</v>
      </c>
      <c r="L216" s="278"/>
      <c r="M216" s="279" t="s">
        <v>21</v>
      </c>
      <c r="N216" s="280" t="s">
        <v>43</v>
      </c>
      <c r="O216" s="46"/>
      <c r="P216" s="229">
        <f>O216*H216</f>
        <v>0</v>
      </c>
      <c r="Q216" s="229">
        <v>0.44</v>
      </c>
      <c r="R216" s="229">
        <f>Q216*H216</f>
        <v>0.088440000000000005</v>
      </c>
      <c r="S216" s="229">
        <v>0</v>
      </c>
      <c r="T216" s="230">
        <f>S216*H216</f>
        <v>0</v>
      </c>
      <c r="AR216" s="23" t="s">
        <v>321</v>
      </c>
      <c r="AT216" s="23" t="s">
        <v>283</v>
      </c>
      <c r="AU216" s="23" t="s">
        <v>82</v>
      </c>
      <c r="AY216" s="23" t="s">
        <v>123</v>
      </c>
      <c r="BE216" s="231">
        <f>IF(N216="základní",J216,0)</f>
        <v>0</v>
      </c>
      <c r="BF216" s="231">
        <f>IF(N216="snížená",J216,0)</f>
        <v>0</v>
      </c>
      <c r="BG216" s="231">
        <f>IF(N216="zákl. přenesená",J216,0)</f>
        <v>0</v>
      </c>
      <c r="BH216" s="231">
        <f>IF(N216="sníž. přenesená",J216,0)</f>
        <v>0</v>
      </c>
      <c r="BI216" s="231">
        <f>IF(N216="nulová",J216,0)</f>
        <v>0</v>
      </c>
      <c r="BJ216" s="23" t="s">
        <v>80</v>
      </c>
      <c r="BK216" s="231">
        <f>ROUND(I216*H216,2)</f>
        <v>0</v>
      </c>
      <c r="BL216" s="23" t="s">
        <v>211</v>
      </c>
      <c r="BM216" s="23" t="s">
        <v>399</v>
      </c>
    </row>
    <row r="217" s="11" customFormat="1">
      <c r="B217" s="238"/>
      <c r="C217" s="239"/>
      <c r="D217" s="232" t="s">
        <v>202</v>
      </c>
      <c r="E217" s="240" t="s">
        <v>21</v>
      </c>
      <c r="F217" s="241" t="s">
        <v>400</v>
      </c>
      <c r="G217" s="239"/>
      <c r="H217" s="242">
        <v>0.20100000000000001</v>
      </c>
      <c r="I217" s="243"/>
      <c r="J217" s="239"/>
      <c r="K217" s="239"/>
      <c r="L217" s="244"/>
      <c r="M217" s="245"/>
      <c r="N217" s="246"/>
      <c r="O217" s="246"/>
      <c r="P217" s="246"/>
      <c r="Q217" s="246"/>
      <c r="R217" s="246"/>
      <c r="S217" s="246"/>
      <c r="T217" s="247"/>
      <c r="AT217" s="248" t="s">
        <v>202</v>
      </c>
      <c r="AU217" s="248" t="s">
        <v>82</v>
      </c>
      <c r="AV217" s="11" t="s">
        <v>82</v>
      </c>
      <c r="AW217" s="11" t="s">
        <v>33</v>
      </c>
      <c r="AX217" s="11" t="s">
        <v>80</v>
      </c>
      <c r="AY217" s="248" t="s">
        <v>123</v>
      </c>
    </row>
    <row r="218" s="1" customFormat="1" ht="25.5" customHeight="1">
      <c r="B218" s="45"/>
      <c r="C218" s="220" t="s">
        <v>401</v>
      </c>
      <c r="D218" s="220" t="s">
        <v>126</v>
      </c>
      <c r="E218" s="221" t="s">
        <v>402</v>
      </c>
      <c r="F218" s="222" t="s">
        <v>403</v>
      </c>
      <c r="G218" s="223" t="s">
        <v>198</v>
      </c>
      <c r="H218" s="224">
        <v>0.56999999999999995</v>
      </c>
      <c r="I218" s="225"/>
      <c r="J218" s="226">
        <f>ROUND(I218*H218,2)</f>
        <v>0</v>
      </c>
      <c r="K218" s="222" t="s">
        <v>130</v>
      </c>
      <c r="L218" s="71"/>
      <c r="M218" s="227" t="s">
        <v>21</v>
      </c>
      <c r="N218" s="228" t="s">
        <v>43</v>
      </c>
      <c r="O218" s="46"/>
      <c r="P218" s="229">
        <f>O218*H218</f>
        <v>0</v>
      </c>
      <c r="Q218" s="229">
        <v>0.023369999999999998</v>
      </c>
      <c r="R218" s="229">
        <f>Q218*H218</f>
        <v>0.013320899999999998</v>
      </c>
      <c r="S218" s="229">
        <v>0</v>
      </c>
      <c r="T218" s="230">
        <f>S218*H218</f>
        <v>0</v>
      </c>
      <c r="AR218" s="23" t="s">
        <v>211</v>
      </c>
      <c r="AT218" s="23" t="s">
        <v>126</v>
      </c>
      <c r="AU218" s="23" t="s">
        <v>82</v>
      </c>
      <c r="AY218" s="23" t="s">
        <v>123</v>
      </c>
      <c r="BE218" s="231">
        <f>IF(N218="základní",J218,0)</f>
        <v>0</v>
      </c>
      <c r="BF218" s="231">
        <f>IF(N218="snížená",J218,0)</f>
        <v>0</v>
      </c>
      <c r="BG218" s="231">
        <f>IF(N218="zákl. přenesená",J218,0)</f>
        <v>0</v>
      </c>
      <c r="BH218" s="231">
        <f>IF(N218="sníž. přenesená",J218,0)</f>
        <v>0</v>
      </c>
      <c r="BI218" s="231">
        <f>IF(N218="nulová",J218,0)</f>
        <v>0</v>
      </c>
      <c r="BJ218" s="23" t="s">
        <v>80</v>
      </c>
      <c r="BK218" s="231">
        <f>ROUND(I218*H218,2)</f>
        <v>0</v>
      </c>
      <c r="BL218" s="23" t="s">
        <v>211</v>
      </c>
      <c r="BM218" s="23" t="s">
        <v>404</v>
      </c>
    </row>
    <row r="219" s="1" customFormat="1">
      <c r="B219" s="45"/>
      <c r="C219" s="73"/>
      <c r="D219" s="232" t="s">
        <v>200</v>
      </c>
      <c r="E219" s="73"/>
      <c r="F219" s="233" t="s">
        <v>405</v>
      </c>
      <c r="G219" s="73"/>
      <c r="H219" s="73"/>
      <c r="I219" s="190"/>
      <c r="J219" s="73"/>
      <c r="K219" s="73"/>
      <c r="L219" s="71"/>
      <c r="M219" s="237"/>
      <c r="N219" s="46"/>
      <c r="O219" s="46"/>
      <c r="P219" s="46"/>
      <c r="Q219" s="46"/>
      <c r="R219" s="46"/>
      <c r="S219" s="46"/>
      <c r="T219" s="94"/>
      <c r="AT219" s="23" t="s">
        <v>200</v>
      </c>
      <c r="AU219" s="23" t="s">
        <v>82</v>
      </c>
    </row>
    <row r="220" s="11" customFormat="1">
      <c r="B220" s="238"/>
      <c r="C220" s="239"/>
      <c r="D220" s="232" t="s">
        <v>202</v>
      </c>
      <c r="E220" s="240" t="s">
        <v>21</v>
      </c>
      <c r="F220" s="241" t="s">
        <v>406</v>
      </c>
      <c r="G220" s="239"/>
      <c r="H220" s="242">
        <v>0.56999999999999995</v>
      </c>
      <c r="I220" s="243"/>
      <c r="J220" s="239"/>
      <c r="K220" s="239"/>
      <c r="L220" s="244"/>
      <c r="M220" s="245"/>
      <c r="N220" s="246"/>
      <c r="O220" s="246"/>
      <c r="P220" s="246"/>
      <c r="Q220" s="246"/>
      <c r="R220" s="246"/>
      <c r="S220" s="246"/>
      <c r="T220" s="247"/>
      <c r="AT220" s="248" t="s">
        <v>202</v>
      </c>
      <c r="AU220" s="248" t="s">
        <v>82</v>
      </c>
      <c r="AV220" s="11" t="s">
        <v>82</v>
      </c>
      <c r="AW220" s="11" t="s">
        <v>33</v>
      </c>
      <c r="AX220" s="11" t="s">
        <v>80</v>
      </c>
      <c r="AY220" s="248" t="s">
        <v>123</v>
      </c>
    </row>
    <row r="221" s="1" customFormat="1" ht="25.5" customHeight="1">
      <c r="B221" s="45"/>
      <c r="C221" s="220" t="s">
        <v>407</v>
      </c>
      <c r="D221" s="220" t="s">
        <v>126</v>
      </c>
      <c r="E221" s="221" t="s">
        <v>408</v>
      </c>
      <c r="F221" s="222" t="s">
        <v>409</v>
      </c>
      <c r="G221" s="223" t="s">
        <v>293</v>
      </c>
      <c r="H221" s="224">
        <v>63.060000000000002</v>
      </c>
      <c r="I221" s="225"/>
      <c r="J221" s="226">
        <f>ROUND(I221*H221,2)</f>
        <v>0</v>
      </c>
      <c r="K221" s="222" t="s">
        <v>130</v>
      </c>
      <c r="L221" s="71"/>
      <c r="M221" s="227" t="s">
        <v>21</v>
      </c>
      <c r="N221" s="228" t="s">
        <v>43</v>
      </c>
      <c r="O221" s="46"/>
      <c r="P221" s="229">
        <f>O221*H221</f>
        <v>0</v>
      </c>
      <c r="Q221" s="229">
        <v>0</v>
      </c>
      <c r="R221" s="229">
        <f>Q221*H221</f>
        <v>0</v>
      </c>
      <c r="S221" s="229">
        <v>0</v>
      </c>
      <c r="T221" s="230">
        <f>S221*H221</f>
        <v>0</v>
      </c>
      <c r="AR221" s="23" t="s">
        <v>211</v>
      </c>
      <c r="AT221" s="23" t="s">
        <v>126</v>
      </c>
      <c r="AU221" s="23" t="s">
        <v>82</v>
      </c>
      <c r="AY221" s="23" t="s">
        <v>123</v>
      </c>
      <c r="BE221" s="231">
        <f>IF(N221="základní",J221,0)</f>
        <v>0</v>
      </c>
      <c r="BF221" s="231">
        <f>IF(N221="snížená",J221,0)</f>
        <v>0</v>
      </c>
      <c r="BG221" s="231">
        <f>IF(N221="zákl. přenesená",J221,0)</f>
        <v>0</v>
      </c>
      <c r="BH221" s="231">
        <f>IF(N221="sníž. přenesená",J221,0)</f>
        <v>0</v>
      </c>
      <c r="BI221" s="231">
        <f>IF(N221="nulová",J221,0)</f>
        <v>0</v>
      </c>
      <c r="BJ221" s="23" t="s">
        <v>80</v>
      </c>
      <c r="BK221" s="231">
        <f>ROUND(I221*H221,2)</f>
        <v>0</v>
      </c>
      <c r="BL221" s="23" t="s">
        <v>211</v>
      </c>
      <c r="BM221" s="23" t="s">
        <v>410</v>
      </c>
    </row>
    <row r="222" s="11" customFormat="1">
      <c r="B222" s="238"/>
      <c r="C222" s="239"/>
      <c r="D222" s="232" t="s">
        <v>202</v>
      </c>
      <c r="E222" s="240" t="s">
        <v>21</v>
      </c>
      <c r="F222" s="241" t="s">
        <v>411</v>
      </c>
      <c r="G222" s="239"/>
      <c r="H222" s="242">
        <v>47.82</v>
      </c>
      <c r="I222" s="243"/>
      <c r="J222" s="239"/>
      <c r="K222" s="239"/>
      <c r="L222" s="244"/>
      <c r="M222" s="245"/>
      <c r="N222" s="246"/>
      <c r="O222" s="246"/>
      <c r="P222" s="246"/>
      <c r="Q222" s="246"/>
      <c r="R222" s="246"/>
      <c r="S222" s="246"/>
      <c r="T222" s="247"/>
      <c r="AT222" s="248" t="s">
        <v>202</v>
      </c>
      <c r="AU222" s="248" t="s">
        <v>82</v>
      </c>
      <c r="AV222" s="11" t="s">
        <v>82</v>
      </c>
      <c r="AW222" s="11" t="s">
        <v>33</v>
      </c>
      <c r="AX222" s="11" t="s">
        <v>72</v>
      </c>
      <c r="AY222" s="248" t="s">
        <v>123</v>
      </c>
    </row>
    <row r="223" s="11" customFormat="1">
      <c r="B223" s="238"/>
      <c r="C223" s="239"/>
      <c r="D223" s="232" t="s">
        <v>202</v>
      </c>
      <c r="E223" s="240" t="s">
        <v>21</v>
      </c>
      <c r="F223" s="241" t="s">
        <v>412</v>
      </c>
      <c r="G223" s="239"/>
      <c r="H223" s="242">
        <v>13.44</v>
      </c>
      <c r="I223" s="243"/>
      <c r="J223" s="239"/>
      <c r="K223" s="239"/>
      <c r="L223" s="244"/>
      <c r="M223" s="245"/>
      <c r="N223" s="246"/>
      <c r="O223" s="246"/>
      <c r="P223" s="246"/>
      <c r="Q223" s="246"/>
      <c r="R223" s="246"/>
      <c r="S223" s="246"/>
      <c r="T223" s="247"/>
      <c r="AT223" s="248" t="s">
        <v>202</v>
      </c>
      <c r="AU223" s="248" t="s">
        <v>82</v>
      </c>
      <c r="AV223" s="11" t="s">
        <v>82</v>
      </c>
      <c r="AW223" s="11" t="s">
        <v>33</v>
      </c>
      <c r="AX223" s="11" t="s">
        <v>72</v>
      </c>
      <c r="AY223" s="248" t="s">
        <v>123</v>
      </c>
    </row>
    <row r="224" s="11" customFormat="1">
      <c r="B224" s="238"/>
      <c r="C224" s="239"/>
      <c r="D224" s="232" t="s">
        <v>202</v>
      </c>
      <c r="E224" s="240" t="s">
        <v>21</v>
      </c>
      <c r="F224" s="241" t="s">
        <v>413</v>
      </c>
      <c r="G224" s="239"/>
      <c r="H224" s="242">
        <v>1.8</v>
      </c>
      <c r="I224" s="243"/>
      <c r="J224" s="239"/>
      <c r="K224" s="239"/>
      <c r="L224" s="244"/>
      <c r="M224" s="245"/>
      <c r="N224" s="246"/>
      <c r="O224" s="246"/>
      <c r="P224" s="246"/>
      <c r="Q224" s="246"/>
      <c r="R224" s="246"/>
      <c r="S224" s="246"/>
      <c r="T224" s="247"/>
      <c r="AT224" s="248" t="s">
        <v>202</v>
      </c>
      <c r="AU224" s="248" t="s">
        <v>82</v>
      </c>
      <c r="AV224" s="11" t="s">
        <v>82</v>
      </c>
      <c r="AW224" s="11" t="s">
        <v>33</v>
      </c>
      <c r="AX224" s="11" t="s">
        <v>72</v>
      </c>
      <c r="AY224" s="248" t="s">
        <v>123</v>
      </c>
    </row>
    <row r="225" s="12" customFormat="1">
      <c r="B225" s="249"/>
      <c r="C225" s="250"/>
      <c r="D225" s="232" t="s">
        <v>202</v>
      </c>
      <c r="E225" s="251" t="s">
        <v>21</v>
      </c>
      <c r="F225" s="252" t="s">
        <v>221</v>
      </c>
      <c r="G225" s="250"/>
      <c r="H225" s="253">
        <v>63.060000000000002</v>
      </c>
      <c r="I225" s="254"/>
      <c r="J225" s="250"/>
      <c r="K225" s="250"/>
      <c r="L225" s="255"/>
      <c r="M225" s="256"/>
      <c r="N225" s="257"/>
      <c r="O225" s="257"/>
      <c r="P225" s="257"/>
      <c r="Q225" s="257"/>
      <c r="R225" s="257"/>
      <c r="S225" s="257"/>
      <c r="T225" s="258"/>
      <c r="AT225" s="259" t="s">
        <v>202</v>
      </c>
      <c r="AU225" s="259" t="s">
        <v>82</v>
      </c>
      <c r="AV225" s="12" t="s">
        <v>140</v>
      </c>
      <c r="AW225" s="12" t="s">
        <v>33</v>
      </c>
      <c r="AX225" s="12" t="s">
        <v>80</v>
      </c>
      <c r="AY225" s="259" t="s">
        <v>123</v>
      </c>
    </row>
    <row r="226" s="1" customFormat="1" ht="16.5" customHeight="1">
      <c r="B226" s="45"/>
      <c r="C226" s="271" t="s">
        <v>414</v>
      </c>
      <c r="D226" s="271" t="s">
        <v>283</v>
      </c>
      <c r="E226" s="272" t="s">
        <v>375</v>
      </c>
      <c r="F226" s="273" t="s">
        <v>376</v>
      </c>
      <c r="G226" s="274" t="s">
        <v>198</v>
      </c>
      <c r="H226" s="275">
        <v>0.58199999999999996</v>
      </c>
      <c r="I226" s="276"/>
      <c r="J226" s="277">
        <f>ROUND(I226*H226,2)</f>
        <v>0</v>
      </c>
      <c r="K226" s="273" t="s">
        <v>130</v>
      </c>
      <c r="L226" s="278"/>
      <c r="M226" s="279" t="s">
        <v>21</v>
      </c>
      <c r="N226" s="280" t="s">
        <v>43</v>
      </c>
      <c r="O226" s="46"/>
      <c r="P226" s="229">
        <f>O226*H226</f>
        <v>0</v>
      </c>
      <c r="Q226" s="229">
        <v>0.44</v>
      </c>
      <c r="R226" s="229">
        <f>Q226*H226</f>
        <v>0.25607999999999997</v>
      </c>
      <c r="S226" s="229">
        <v>0</v>
      </c>
      <c r="T226" s="230">
        <f>S226*H226</f>
        <v>0</v>
      </c>
      <c r="AR226" s="23" t="s">
        <v>321</v>
      </c>
      <c r="AT226" s="23" t="s">
        <v>283</v>
      </c>
      <c r="AU226" s="23" t="s">
        <v>82</v>
      </c>
      <c r="AY226" s="23" t="s">
        <v>123</v>
      </c>
      <c r="BE226" s="231">
        <f>IF(N226="základní",J226,0)</f>
        <v>0</v>
      </c>
      <c r="BF226" s="231">
        <f>IF(N226="snížená",J226,0)</f>
        <v>0</v>
      </c>
      <c r="BG226" s="231">
        <f>IF(N226="zákl. přenesená",J226,0)</f>
        <v>0</v>
      </c>
      <c r="BH226" s="231">
        <f>IF(N226="sníž. přenesená",J226,0)</f>
        <v>0</v>
      </c>
      <c r="BI226" s="231">
        <f>IF(N226="nulová",J226,0)</f>
        <v>0</v>
      </c>
      <c r="BJ226" s="23" t="s">
        <v>80</v>
      </c>
      <c r="BK226" s="231">
        <f>ROUND(I226*H226,2)</f>
        <v>0</v>
      </c>
      <c r="BL226" s="23" t="s">
        <v>211</v>
      </c>
      <c r="BM226" s="23" t="s">
        <v>415</v>
      </c>
    </row>
    <row r="227" s="11" customFormat="1">
      <c r="B227" s="238"/>
      <c r="C227" s="239"/>
      <c r="D227" s="232" t="s">
        <v>202</v>
      </c>
      <c r="E227" s="240" t="s">
        <v>21</v>
      </c>
      <c r="F227" s="241" t="s">
        <v>416</v>
      </c>
      <c r="G227" s="239"/>
      <c r="H227" s="242">
        <v>0.58199999999999996</v>
      </c>
      <c r="I227" s="243"/>
      <c r="J227" s="239"/>
      <c r="K227" s="239"/>
      <c r="L227" s="244"/>
      <c r="M227" s="245"/>
      <c r="N227" s="246"/>
      <c r="O227" s="246"/>
      <c r="P227" s="246"/>
      <c r="Q227" s="246"/>
      <c r="R227" s="246"/>
      <c r="S227" s="246"/>
      <c r="T227" s="247"/>
      <c r="AT227" s="248" t="s">
        <v>202</v>
      </c>
      <c r="AU227" s="248" t="s">
        <v>82</v>
      </c>
      <c r="AV227" s="11" t="s">
        <v>82</v>
      </c>
      <c r="AW227" s="11" t="s">
        <v>33</v>
      </c>
      <c r="AX227" s="11" t="s">
        <v>80</v>
      </c>
      <c r="AY227" s="248" t="s">
        <v>123</v>
      </c>
    </row>
    <row r="228" s="1" customFormat="1" ht="25.5" customHeight="1">
      <c r="B228" s="45"/>
      <c r="C228" s="220" t="s">
        <v>417</v>
      </c>
      <c r="D228" s="220" t="s">
        <v>126</v>
      </c>
      <c r="E228" s="221" t="s">
        <v>418</v>
      </c>
      <c r="F228" s="222" t="s">
        <v>419</v>
      </c>
      <c r="G228" s="223" t="s">
        <v>293</v>
      </c>
      <c r="H228" s="224">
        <v>55.799999999999997</v>
      </c>
      <c r="I228" s="225"/>
      <c r="J228" s="226">
        <f>ROUND(I228*H228,2)</f>
        <v>0</v>
      </c>
      <c r="K228" s="222" t="s">
        <v>130</v>
      </c>
      <c r="L228" s="71"/>
      <c r="M228" s="227" t="s">
        <v>21</v>
      </c>
      <c r="N228" s="228" t="s">
        <v>43</v>
      </c>
      <c r="O228" s="46"/>
      <c r="P228" s="229">
        <f>O228*H228</f>
        <v>0</v>
      </c>
      <c r="Q228" s="229">
        <v>0</v>
      </c>
      <c r="R228" s="229">
        <f>Q228*H228</f>
        <v>0</v>
      </c>
      <c r="S228" s="229">
        <v>0</v>
      </c>
      <c r="T228" s="230">
        <f>S228*H228</f>
        <v>0</v>
      </c>
      <c r="AR228" s="23" t="s">
        <v>211</v>
      </c>
      <c r="AT228" s="23" t="s">
        <v>126</v>
      </c>
      <c r="AU228" s="23" t="s">
        <v>82</v>
      </c>
      <c r="AY228" s="23" t="s">
        <v>123</v>
      </c>
      <c r="BE228" s="231">
        <f>IF(N228="základní",J228,0)</f>
        <v>0</v>
      </c>
      <c r="BF228" s="231">
        <f>IF(N228="snížená",J228,0)</f>
        <v>0</v>
      </c>
      <c r="BG228" s="231">
        <f>IF(N228="zákl. přenesená",J228,0)</f>
        <v>0</v>
      </c>
      <c r="BH228" s="231">
        <f>IF(N228="sníž. přenesená",J228,0)</f>
        <v>0</v>
      </c>
      <c r="BI228" s="231">
        <f>IF(N228="nulová",J228,0)</f>
        <v>0</v>
      </c>
      <c r="BJ228" s="23" t="s">
        <v>80</v>
      </c>
      <c r="BK228" s="231">
        <f>ROUND(I228*H228,2)</f>
        <v>0</v>
      </c>
      <c r="BL228" s="23" t="s">
        <v>211</v>
      </c>
      <c r="BM228" s="23" t="s">
        <v>420</v>
      </c>
    </row>
    <row r="229" s="11" customFormat="1">
      <c r="B229" s="238"/>
      <c r="C229" s="239"/>
      <c r="D229" s="232" t="s">
        <v>202</v>
      </c>
      <c r="E229" s="240" t="s">
        <v>21</v>
      </c>
      <c r="F229" s="241" t="s">
        <v>421</v>
      </c>
      <c r="G229" s="239"/>
      <c r="H229" s="242">
        <v>38.399999999999999</v>
      </c>
      <c r="I229" s="243"/>
      <c r="J229" s="239"/>
      <c r="K229" s="239"/>
      <c r="L229" s="244"/>
      <c r="M229" s="245"/>
      <c r="N229" s="246"/>
      <c r="O229" s="246"/>
      <c r="P229" s="246"/>
      <c r="Q229" s="246"/>
      <c r="R229" s="246"/>
      <c r="S229" s="246"/>
      <c r="T229" s="247"/>
      <c r="AT229" s="248" t="s">
        <v>202</v>
      </c>
      <c r="AU229" s="248" t="s">
        <v>82</v>
      </c>
      <c r="AV229" s="11" t="s">
        <v>82</v>
      </c>
      <c r="AW229" s="11" t="s">
        <v>33</v>
      </c>
      <c r="AX229" s="11" t="s">
        <v>72</v>
      </c>
      <c r="AY229" s="248" t="s">
        <v>123</v>
      </c>
    </row>
    <row r="230" s="11" customFormat="1">
      <c r="B230" s="238"/>
      <c r="C230" s="239"/>
      <c r="D230" s="232" t="s">
        <v>202</v>
      </c>
      <c r="E230" s="240" t="s">
        <v>21</v>
      </c>
      <c r="F230" s="241" t="s">
        <v>422</v>
      </c>
      <c r="G230" s="239"/>
      <c r="H230" s="242">
        <v>15.6</v>
      </c>
      <c r="I230" s="243"/>
      <c r="J230" s="239"/>
      <c r="K230" s="239"/>
      <c r="L230" s="244"/>
      <c r="M230" s="245"/>
      <c r="N230" s="246"/>
      <c r="O230" s="246"/>
      <c r="P230" s="246"/>
      <c r="Q230" s="246"/>
      <c r="R230" s="246"/>
      <c r="S230" s="246"/>
      <c r="T230" s="247"/>
      <c r="AT230" s="248" t="s">
        <v>202</v>
      </c>
      <c r="AU230" s="248" t="s">
        <v>82</v>
      </c>
      <c r="AV230" s="11" t="s">
        <v>82</v>
      </c>
      <c r="AW230" s="11" t="s">
        <v>33</v>
      </c>
      <c r="AX230" s="11" t="s">
        <v>72</v>
      </c>
      <c r="AY230" s="248" t="s">
        <v>123</v>
      </c>
    </row>
    <row r="231" s="11" customFormat="1">
      <c r="B231" s="238"/>
      <c r="C231" s="239"/>
      <c r="D231" s="232" t="s">
        <v>202</v>
      </c>
      <c r="E231" s="240" t="s">
        <v>21</v>
      </c>
      <c r="F231" s="241" t="s">
        <v>423</v>
      </c>
      <c r="G231" s="239"/>
      <c r="H231" s="242">
        <v>1.8</v>
      </c>
      <c r="I231" s="243"/>
      <c r="J231" s="239"/>
      <c r="K231" s="239"/>
      <c r="L231" s="244"/>
      <c r="M231" s="245"/>
      <c r="N231" s="246"/>
      <c r="O231" s="246"/>
      <c r="P231" s="246"/>
      <c r="Q231" s="246"/>
      <c r="R231" s="246"/>
      <c r="S231" s="246"/>
      <c r="T231" s="247"/>
      <c r="AT231" s="248" t="s">
        <v>202</v>
      </c>
      <c r="AU231" s="248" t="s">
        <v>82</v>
      </c>
      <c r="AV231" s="11" t="s">
        <v>82</v>
      </c>
      <c r="AW231" s="11" t="s">
        <v>33</v>
      </c>
      <c r="AX231" s="11" t="s">
        <v>72</v>
      </c>
      <c r="AY231" s="248" t="s">
        <v>123</v>
      </c>
    </row>
    <row r="232" s="12" customFormat="1">
      <c r="B232" s="249"/>
      <c r="C232" s="250"/>
      <c r="D232" s="232" t="s">
        <v>202</v>
      </c>
      <c r="E232" s="251" t="s">
        <v>21</v>
      </c>
      <c r="F232" s="252" t="s">
        <v>221</v>
      </c>
      <c r="G232" s="250"/>
      <c r="H232" s="253">
        <v>55.799999999999997</v>
      </c>
      <c r="I232" s="254"/>
      <c r="J232" s="250"/>
      <c r="K232" s="250"/>
      <c r="L232" s="255"/>
      <c r="M232" s="256"/>
      <c r="N232" s="257"/>
      <c r="O232" s="257"/>
      <c r="P232" s="257"/>
      <c r="Q232" s="257"/>
      <c r="R232" s="257"/>
      <c r="S232" s="257"/>
      <c r="T232" s="258"/>
      <c r="AT232" s="259" t="s">
        <v>202</v>
      </c>
      <c r="AU232" s="259" t="s">
        <v>82</v>
      </c>
      <c r="AV232" s="12" t="s">
        <v>140</v>
      </c>
      <c r="AW232" s="12" t="s">
        <v>33</v>
      </c>
      <c r="AX232" s="12" t="s">
        <v>80</v>
      </c>
      <c r="AY232" s="259" t="s">
        <v>123</v>
      </c>
    </row>
    <row r="233" s="1" customFormat="1" ht="16.5" customHeight="1">
      <c r="B233" s="45"/>
      <c r="C233" s="271" t="s">
        <v>424</v>
      </c>
      <c r="D233" s="271" t="s">
        <v>283</v>
      </c>
      <c r="E233" s="272" t="s">
        <v>375</v>
      </c>
      <c r="F233" s="273" t="s">
        <v>376</v>
      </c>
      <c r="G233" s="274" t="s">
        <v>198</v>
      </c>
      <c r="H233" s="275">
        <v>0.997</v>
      </c>
      <c r="I233" s="276"/>
      <c r="J233" s="277">
        <f>ROUND(I233*H233,2)</f>
        <v>0</v>
      </c>
      <c r="K233" s="273" t="s">
        <v>130</v>
      </c>
      <c r="L233" s="278"/>
      <c r="M233" s="279" t="s">
        <v>21</v>
      </c>
      <c r="N233" s="280" t="s">
        <v>43</v>
      </c>
      <c r="O233" s="46"/>
      <c r="P233" s="229">
        <f>O233*H233</f>
        <v>0</v>
      </c>
      <c r="Q233" s="229">
        <v>0.44</v>
      </c>
      <c r="R233" s="229">
        <f>Q233*H233</f>
        <v>0.43868000000000001</v>
      </c>
      <c r="S233" s="229">
        <v>0</v>
      </c>
      <c r="T233" s="230">
        <f>S233*H233</f>
        <v>0</v>
      </c>
      <c r="AR233" s="23" t="s">
        <v>321</v>
      </c>
      <c r="AT233" s="23" t="s">
        <v>283</v>
      </c>
      <c r="AU233" s="23" t="s">
        <v>82</v>
      </c>
      <c r="AY233" s="23" t="s">
        <v>123</v>
      </c>
      <c r="BE233" s="231">
        <f>IF(N233="základní",J233,0)</f>
        <v>0</v>
      </c>
      <c r="BF233" s="231">
        <f>IF(N233="snížená",J233,0)</f>
        <v>0</v>
      </c>
      <c r="BG233" s="231">
        <f>IF(N233="zákl. přenesená",J233,0)</f>
        <v>0</v>
      </c>
      <c r="BH233" s="231">
        <f>IF(N233="sníž. přenesená",J233,0)</f>
        <v>0</v>
      </c>
      <c r="BI233" s="231">
        <f>IF(N233="nulová",J233,0)</f>
        <v>0</v>
      </c>
      <c r="BJ233" s="23" t="s">
        <v>80</v>
      </c>
      <c r="BK233" s="231">
        <f>ROUND(I233*H233,2)</f>
        <v>0</v>
      </c>
      <c r="BL233" s="23" t="s">
        <v>211</v>
      </c>
      <c r="BM233" s="23" t="s">
        <v>425</v>
      </c>
    </row>
    <row r="234" s="11" customFormat="1">
      <c r="B234" s="238"/>
      <c r="C234" s="239"/>
      <c r="D234" s="232" t="s">
        <v>202</v>
      </c>
      <c r="E234" s="240" t="s">
        <v>21</v>
      </c>
      <c r="F234" s="241" t="s">
        <v>426</v>
      </c>
      <c r="G234" s="239"/>
      <c r="H234" s="242">
        <v>0.997</v>
      </c>
      <c r="I234" s="243"/>
      <c r="J234" s="239"/>
      <c r="K234" s="239"/>
      <c r="L234" s="244"/>
      <c r="M234" s="245"/>
      <c r="N234" s="246"/>
      <c r="O234" s="246"/>
      <c r="P234" s="246"/>
      <c r="Q234" s="246"/>
      <c r="R234" s="246"/>
      <c r="S234" s="246"/>
      <c r="T234" s="247"/>
      <c r="AT234" s="248" t="s">
        <v>202</v>
      </c>
      <c r="AU234" s="248" t="s">
        <v>82</v>
      </c>
      <c r="AV234" s="11" t="s">
        <v>82</v>
      </c>
      <c r="AW234" s="11" t="s">
        <v>33</v>
      </c>
      <c r="AX234" s="11" t="s">
        <v>80</v>
      </c>
      <c r="AY234" s="248" t="s">
        <v>123</v>
      </c>
    </row>
    <row r="235" s="1" customFormat="1" ht="25.5" customHeight="1">
      <c r="B235" s="45"/>
      <c r="C235" s="220" t="s">
        <v>427</v>
      </c>
      <c r="D235" s="220" t="s">
        <v>126</v>
      </c>
      <c r="E235" s="221" t="s">
        <v>428</v>
      </c>
      <c r="F235" s="222" t="s">
        <v>429</v>
      </c>
      <c r="G235" s="223" t="s">
        <v>293</v>
      </c>
      <c r="H235" s="224">
        <v>26.399999999999999</v>
      </c>
      <c r="I235" s="225"/>
      <c r="J235" s="226">
        <f>ROUND(I235*H235,2)</f>
        <v>0</v>
      </c>
      <c r="K235" s="222" t="s">
        <v>130</v>
      </c>
      <c r="L235" s="71"/>
      <c r="M235" s="227" t="s">
        <v>21</v>
      </c>
      <c r="N235" s="228" t="s">
        <v>43</v>
      </c>
      <c r="O235" s="46"/>
      <c r="P235" s="229">
        <f>O235*H235</f>
        <v>0</v>
      </c>
      <c r="Q235" s="229">
        <v>0</v>
      </c>
      <c r="R235" s="229">
        <f>Q235*H235</f>
        <v>0</v>
      </c>
      <c r="S235" s="229">
        <v>0</v>
      </c>
      <c r="T235" s="230">
        <f>S235*H235</f>
        <v>0</v>
      </c>
      <c r="AR235" s="23" t="s">
        <v>211</v>
      </c>
      <c r="AT235" s="23" t="s">
        <v>126</v>
      </c>
      <c r="AU235" s="23" t="s">
        <v>82</v>
      </c>
      <c r="AY235" s="23" t="s">
        <v>123</v>
      </c>
      <c r="BE235" s="231">
        <f>IF(N235="základní",J235,0)</f>
        <v>0</v>
      </c>
      <c r="BF235" s="231">
        <f>IF(N235="snížená",J235,0)</f>
        <v>0</v>
      </c>
      <c r="BG235" s="231">
        <f>IF(N235="zákl. přenesená",J235,0)</f>
        <v>0</v>
      </c>
      <c r="BH235" s="231">
        <f>IF(N235="sníž. přenesená",J235,0)</f>
        <v>0</v>
      </c>
      <c r="BI235" s="231">
        <f>IF(N235="nulová",J235,0)</f>
        <v>0</v>
      </c>
      <c r="BJ235" s="23" t="s">
        <v>80</v>
      </c>
      <c r="BK235" s="231">
        <f>ROUND(I235*H235,2)</f>
        <v>0</v>
      </c>
      <c r="BL235" s="23" t="s">
        <v>211</v>
      </c>
      <c r="BM235" s="23" t="s">
        <v>430</v>
      </c>
    </row>
    <row r="236" s="11" customFormat="1">
      <c r="B236" s="238"/>
      <c r="C236" s="239"/>
      <c r="D236" s="232" t="s">
        <v>202</v>
      </c>
      <c r="E236" s="240" t="s">
        <v>21</v>
      </c>
      <c r="F236" s="241" t="s">
        <v>431</v>
      </c>
      <c r="G236" s="239"/>
      <c r="H236" s="242">
        <v>26.399999999999999</v>
      </c>
      <c r="I236" s="243"/>
      <c r="J236" s="239"/>
      <c r="K236" s="239"/>
      <c r="L236" s="244"/>
      <c r="M236" s="245"/>
      <c r="N236" s="246"/>
      <c r="O236" s="246"/>
      <c r="P236" s="246"/>
      <c r="Q236" s="246"/>
      <c r="R236" s="246"/>
      <c r="S236" s="246"/>
      <c r="T236" s="247"/>
      <c r="AT236" s="248" t="s">
        <v>202</v>
      </c>
      <c r="AU236" s="248" t="s">
        <v>82</v>
      </c>
      <c r="AV236" s="11" t="s">
        <v>82</v>
      </c>
      <c r="AW236" s="11" t="s">
        <v>33</v>
      </c>
      <c r="AX236" s="11" t="s">
        <v>80</v>
      </c>
      <c r="AY236" s="248" t="s">
        <v>123</v>
      </c>
    </row>
    <row r="237" s="1" customFormat="1" ht="16.5" customHeight="1">
      <c r="B237" s="45"/>
      <c r="C237" s="271" t="s">
        <v>432</v>
      </c>
      <c r="D237" s="271" t="s">
        <v>283</v>
      </c>
      <c r="E237" s="272" t="s">
        <v>375</v>
      </c>
      <c r="F237" s="273" t="s">
        <v>376</v>
      </c>
      <c r="G237" s="274" t="s">
        <v>198</v>
      </c>
      <c r="H237" s="275">
        <v>0.73199999999999998</v>
      </c>
      <c r="I237" s="276"/>
      <c r="J237" s="277">
        <f>ROUND(I237*H237,2)</f>
        <v>0</v>
      </c>
      <c r="K237" s="273" t="s">
        <v>130</v>
      </c>
      <c r="L237" s="278"/>
      <c r="M237" s="279" t="s">
        <v>21</v>
      </c>
      <c r="N237" s="280" t="s">
        <v>43</v>
      </c>
      <c r="O237" s="46"/>
      <c r="P237" s="229">
        <f>O237*H237</f>
        <v>0</v>
      </c>
      <c r="Q237" s="229">
        <v>0.44</v>
      </c>
      <c r="R237" s="229">
        <f>Q237*H237</f>
        <v>0.32207999999999998</v>
      </c>
      <c r="S237" s="229">
        <v>0</v>
      </c>
      <c r="T237" s="230">
        <f>S237*H237</f>
        <v>0</v>
      </c>
      <c r="AR237" s="23" t="s">
        <v>321</v>
      </c>
      <c r="AT237" s="23" t="s">
        <v>283</v>
      </c>
      <c r="AU237" s="23" t="s">
        <v>82</v>
      </c>
      <c r="AY237" s="23" t="s">
        <v>123</v>
      </c>
      <c r="BE237" s="231">
        <f>IF(N237="základní",J237,0)</f>
        <v>0</v>
      </c>
      <c r="BF237" s="231">
        <f>IF(N237="snížená",J237,0)</f>
        <v>0</v>
      </c>
      <c r="BG237" s="231">
        <f>IF(N237="zákl. přenesená",J237,0)</f>
        <v>0</v>
      </c>
      <c r="BH237" s="231">
        <f>IF(N237="sníž. přenesená",J237,0)</f>
        <v>0</v>
      </c>
      <c r="BI237" s="231">
        <f>IF(N237="nulová",J237,0)</f>
        <v>0</v>
      </c>
      <c r="BJ237" s="23" t="s">
        <v>80</v>
      </c>
      <c r="BK237" s="231">
        <f>ROUND(I237*H237,2)</f>
        <v>0</v>
      </c>
      <c r="BL237" s="23" t="s">
        <v>211</v>
      </c>
      <c r="BM237" s="23" t="s">
        <v>433</v>
      </c>
    </row>
    <row r="238" s="11" customFormat="1">
      <c r="B238" s="238"/>
      <c r="C238" s="239"/>
      <c r="D238" s="232" t="s">
        <v>202</v>
      </c>
      <c r="E238" s="239"/>
      <c r="F238" s="241" t="s">
        <v>434</v>
      </c>
      <c r="G238" s="239"/>
      <c r="H238" s="242">
        <v>0.73199999999999998</v>
      </c>
      <c r="I238" s="243"/>
      <c r="J238" s="239"/>
      <c r="K238" s="239"/>
      <c r="L238" s="244"/>
      <c r="M238" s="245"/>
      <c r="N238" s="246"/>
      <c r="O238" s="246"/>
      <c r="P238" s="246"/>
      <c r="Q238" s="246"/>
      <c r="R238" s="246"/>
      <c r="S238" s="246"/>
      <c r="T238" s="247"/>
      <c r="AT238" s="248" t="s">
        <v>202</v>
      </c>
      <c r="AU238" s="248" t="s">
        <v>82</v>
      </c>
      <c r="AV238" s="11" t="s">
        <v>82</v>
      </c>
      <c r="AW238" s="11" t="s">
        <v>6</v>
      </c>
      <c r="AX238" s="11" t="s">
        <v>80</v>
      </c>
      <c r="AY238" s="248" t="s">
        <v>123</v>
      </c>
    </row>
    <row r="239" s="1" customFormat="1" ht="25.5" customHeight="1">
      <c r="B239" s="45"/>
      <c r="C239" s="220" t="s">
        <v>435</v>
      </c>
      <c r="D239" s="220" t="s">
        <v>126</v>
      </c>
      <c r="E239" s="221" t="s">
        <v>436</v>
      </c>
      <c r="F239" s="222" t="s">
        <v>437</v>
      </c>
      <c r="G239" s="223" t="s">
        <v>293</v>
      </c>
      <c r="H239" s="224">
        <v>35.159999999999997</v>
      </c>
      <c r="I239" s="225"/>
      <c r="J239" s="226">
        <f>ROUND(I239*H239,2)</f>
        <v>0</v>
      </c>
      <c r="K239" s="222" t="s">
        <v>130</v>
      </c>
      <c r="L239" s="71"/>
      <c r="M239" s="227" t="s">
        <v>21</v>
      </c>
      <c r="N239" s="228" t="s">
        <v>43</v>
      </c>
      <c r="O239" s="46"/>
      <c r="P239" s="229">
        <f>O239*H239</f>
        <v>0</v>
      </c>
      <c r="Q239" s="229">
        <v>0</v>
      </c>
      <c r="R239" s="229">
        <f>Q239*H239</f>
        <v>0</v>
      </c>
      <c r="S239" s="229">
        <v>0</v>
      </c>
      <c r="T239" s="230">
        <f>S239*H239</f>
        <v>0</v>
      </c>
      <c r="AR239" s="23" t="s">
        <v>211</v>
      </c>
      <c r="AT239" s="23" t="s">
        <v>126</v>
      </c>
      <c r="AU239" s="23" t="s">
        <v>82</v>
      </c>
      <c r="AY239" s="23" t="s">
        <v>123</v>
      </c>
      <c r="BE239" s="231">
        <f>IF(N239="základní",J239,0)</f>
        <v>0</v>
      </c>
      <c r="BF239" s="231">
        <f>IF(N239="snížená",J239,0)</f>
        <v>0</v>
      </c>
      <c r="BG239" s="231">
        <f>IF(N239="zákl. přenesená",J239,0)</f>
        <v>0</v>
      </c>
      <c r="BH239" s="231">
        <f>IF(N239="sníž. přenesená",J239,0)</f>
        <v>0</v>
      </c>
      <c r="BI239" s="231">
        <f>IF(N239="nulová",J239,0)</f>
        <v>0</v>
      </c>
      <c r="BJ239" s="23" t="s">
        <v>80</v>
      </c>
      <c r="BK239" s="231">
        <f>ROUND(I239*H239,2)</f>
        <v>0</v>
      </c>
      <c r="BL239" s="23" t="s">
        <v>211</v>
      </c>
      <c r="BM239" s="23" t="s">
        <v>438</v>
      </c>
    </row>
    <row r="240" s="11" customFormat="1">
      <c r="B240" s="238"/>
      <c r="C240" s="239"/>
      <c r="D240" s="232" t="s">
        <v>202</v>
      </c>
      <c r="E240" s="240" t="s">
        <v>21</v>
      </c>
      <c r="F240" s="241" t="s">
        <v>439</v>
      </c>
      <c r="G240" s="239"/>
      <c r="H240" s="242">
        <v>13.5</v>
      </c>
      <c r="I240" s="243"/>
      <c r="J240" s="239"/>
      <c r="K240" s="239"/>
      <c r="L240" s="244"/>
      <c r="M240" s="245"/>
      <c r="N240" s="246"/>
      <c r="O240" s="246"/>
      <c r="P240" s="246"/>
      <c r="Q240" s="246"/>
      <c r="R240" s="246"/>
      <c r="S240" s="246"/>
      <c r="T240" s="247"/>
      <c r="AT240" s="248" t="s">
        <v>202</v>
      </c>
      <c r="AU240" s="248" t="s">
        <v>82</v>
      </c>
      <c r="AV240" s="11" t="s">
        <v>82</v>
      </c>
      <c r="AW240" s="11" t="s">
        <v>33</v>
      </c>
      <c r="AX240" s="11" t="s">
        <v>72</v>
      </c>
      <c r="AY240" s="248" t="s">
        <v>123</v>
      </c>
    </row>
    <row r="241" s="11" customFormat="1">
      <c r="B241" s="238"/>
      <c r="C241" s="239"/>
      <c r="D241" s="232" t="s">
        <v>202</v>
      </c>
      <c r="E241" s="240" t="s">
        <v>21</v>
      </c>
      <c r="F241" s="241" t="s">
        <v>440</v>
      </c>
      <c r="G241" s="239"/>
      <c r="H241" s="242">
        <v>21.66</v>
      </c>
      <c r="I241" s="243"/>
      <c r="J241" s="239"/>
      <c r="K241" s="239"/>
      <c r="L241" s="244"/>
      <c r="M241" s="245"/>
      <c r="N241" s="246"/>
      <c r="O241" s="246"/>
      <c r="P241" s="246"/>
      <c r="Q241" s="246"/>
      <c r="R241" s="246"/>
      <c r="S241" s="246"/>
      <c r="T241" s="247"/>
      <c r="AT241" s="248" t="s">
        <v>202</v>
      </c>
      <c r="AU241" s="248" t="s">
        <v>82</v>
      </c>
      <c r="AV241" s="11" t="s">
        <v>82</v>
      </c>
      <c r="AW241" s="11" t="s">
        <v>33</v>
      </c>
      <c r="AX241" s="11" t="s">
        <v>72</v>
      </c>
      <c r="AY241" s="248" t="s">
        <v>123</v>
      </c>
    </row>
    <row r="242" s="12" customFormat="1">
      <c r="B242" s="249"/>
      <c r="C242" s="250"/>
      <c r="D242" s="232" t="s">
        <v>202</v>
      </c>
      <c r="E242" s="251" t="s">
        <v>21</v>
      </c>
      <c r="F242" s="252" t="s">
        <v>221</v>
      </c>
      <c r="G242" s="250"/>
      <c r="H242" s="253">
        <v>35.159999999999997</v>
      </c>
      <c r="I242" s="254"/>
      <c r="J242" s="250"/>
      <c r="K242" s="250"/>
      <c r="L242" s="255"/>
      <c r="M242" s="256"/>
      <c r="N242" s="257"/>
      <c r="O242" s="257"/>
      <c r="P242" s="257"/>
      <c r="Q242" s="257"/>
      <c r="R242" s="257"/>
      <c r="S242" s="257"/>
      <c r="T242" s="258"/>
      <c r="AT242" s="259" t="s">
        <v>202</v>
      </c>
      <c r="AU242" s="259" t="s">
        <v>82</v>
      </c>
      <c r="AV242" s="12" t="s">
        <v>140</v>
      </c>
      <c r="AW242" s="12" t="s">
        <v>33</v>
      </c>
      <c r="AX242" s="12" t="s">
        <v>80</v>
      </c>
      <c r="AY242" s="259" t="s">
        <v>123</v>
      </c>
    </row>
    <row r="243" s="1" customFormat="1" ht="16.5" customHeight="1">
      <c r="B243" s="45"/>
      <c r="C243" s="271" t="s">
        <v>441</v>
      </c>
      <c r="D243" s="271" t="s">
        <v>283</v>
      </c>
      <c r="E243" s="272" t="s">
        <v>375</v>
      </c>
      <c r="F243" s="273" t="s">
        <v>376</v>
      </c>
      <c r="G243" s="274" t="s">
        <v>198</v>
      </c>
      <c r="H243" s="275">
        <v>1.212</v>
      </c>
      <c r="I243" s="276"/>
      <c r="J243" s="277">
        <f>ROUND(I243*H243,2)</f>
        <v>0</v>
      </c>
      <c r="K243" s="273" t="s">
        <v>130</v>
      </c>
      <c r="L243" s="278"/>
      <c r="M243" s="279" t="s">
        <v>21</v>
      </c>
      <c r="N243" s="280" t="s">
        <v>43</v>
      </c>
      <c r="O243" s="46"/>
      <c r="P243" s="229">
        <f>O243*H243</f>
        <v>0</v>
      </c>
      <c r="Q243" s="229">
        <v>0.44</v>
      </c>
      <c r="R243" s="229">
        <f>Q243*H243</f>
        <v>0.53327999999999998</v>
      </c>
      <c r="S243" s="229">
        <v>0</v>
      </c>
      <c r="T243" s="230">
        <f>S243*H243</f>
        <v>0</v>
      </c>
      <c r="AR243" s="23" t="s">
        <v>321</v>
      </c>
      <c r="AT243" s="23" t="s">
        <v>283</v>
      </c>
      <c r="AU243" s="23" t="s">
        <v>82</v>
      </c>
      <c r="AY243" s="23" t="s">
        <v>123</v>
      </c>
      <c r="BE243" s="231">
        <f>IF(N243="základní",J243,0)</f>
        <v>0</v>
      </c>
      <c r="BF243" s="231">
        <f>IF(N243="snížená",J243,0)</f>
        <v>0</v>
      </c>
      <c r="BG243" s="231">
        <f>IF(N243="zákl. přenesená",J243,0)</f>
        <v>0</v>
      </c>
      <c r="BH243" s="231">
        <f>IF(N243="sníž. přenesená",J243,0)</f>
        <v>0</v>
      </c>
      <c r="BI243" s="231">
        <f>IF(N243="nulová",J243,0)</f>
        <v>0</v>
      </c>
      <c r="BJ243" s="23" t="s">
        <v>80</v>
      </c>
      <c r="BK243" s="231">
        <f>ROUND(I243*H243,2)</f>
        <v>0</v>
      </c>
      <c r="BL243" s="23" t="s">
        <v>211</v>
      </c>
      <c r="BM243" s="23" t="s">
        <v>442</v>
      </c>
    </row>
    <row r="244" s="11" customFormat="1">
      <c r="B244" s="238"/>
      <c r="C244" s="239"/>
      <c r="D244" s="232" t="s">
        <v>202</v>
      </c>
      <c r="E244" s="240" t="s">
        <v>21</v>
      </c>
      <c r="F244" s="241" t="s">
        <v>443</v>
      </c>
      <c r="G244" s="239"/>
      <c r="H244" s="242">
        <v>1.212</v>
      </c>
      <c r="I244" s="243"/>
      <c r="J244" s="239"/>
      <c r="K244" s="239"/>
      <c r="L244" s="244"/>
      <c r="M244" s="245"/>
      <c r="N244" s="246"/>
      <c r="O244" s="246"/>
      <c r="P244" s="246"/>
      <c r="Q244" s="246"/>
      <c r="R244" s="246"/>
      <c r="S244" s="246"/>
      <c r="T244" s="247"/>
      <c r="AT244" s="248" t="s">
        <v>202</v>
      </c>
      <c r="AU244" s="248" t="s">
        <v>82</v>
      </c>
      <c r="AV244" s="11" t="s">
        <v>82</v>
      </c>
      <c r="AW244" s="11" t="s">
        <v>33</v>
      </c>
      <c r="AX244" s="11" t="s">
        <v>80</v>
      </c>
      <c r="AY244" s="248" t="s">
        <v>123</v>
      </c>
    </row>
    <row r="245" s="1" customFormat="1" ht="25.5" customHeight="1">
      <c r="B245" s="45"/>
      <c r="C245" s="220" t="s">
        <v>444</v>
      </c>
      <c r="D245" s="220" t="s">
        <v>126</v>
      </c>
      <c r="E245" s="221" t="s">
        <v>445</v>
      </c>
      <c r="F245" s="222" t="s">
        <v>446</v>
      </c>
      <c r="G245" s="223" t="s">
        <v>198</v>
      </c>
      <c r="H245" s="224">
        <v>3.835</v>
      </c>
      <c r="I245" s="225"/>
      <c r="J245" s="226">
        <f>ROUND(I245*H245,2)</f>
        <v>0</v>
      </c>
      <c r="K245" s="222" t="s">
        <v>130</v>
      </c>
      <c r="L245" s="71"/>
      <c r="M245" s="227" t="s">
        <v>21</v>
      </c>
      <c r="N245" s="228" t="s">
        <v>43</v>
      </c>
      <c r="O245" s="46"/>
      <c r="P245" s="229">
        <f>O245*H245</f>
        <v>0</v>
      </c>
      <c r="Q245" s="229">
        <v>0.024469999999999999</v>
      </c>
      <c r="R245" s="229">
        <f>Q245*H245</f>
        <v>0.093842449999999994</v>
      </c>
      <c r="S245" s="229">
        <v>0</v>
      </c>
      <c r="T245" s="230">
        <f>S245*H245</f>
        <v>0</v>
      </c>
      <c r="AR245" s="23" t="s">
        <v>211</v>
      </c>
      <c r="AT245" s="23" t="s">
        <v>126</v>
      </c>
      <c r="AU245" s="23" t="s">
        <v>82</v>
      </c>
      <c r="AY245" s="23" t="s">
        <v>123</v>
      </c>
      <c r="BE245" s="231">
        <f>IF(N245="základní",J245,0)</f>
        <v>0</v>
      </c>
      <c r="BF245" s="231">
        <f>IF(N245="snížená",J245,0)</f>
        <v>0</v>
      </c>
      <c r="BG245" s="231">
        <f>IF(N245="zákl. přenesená",J245,0)</f>
        <v>0</v>
      </c>
      <c r="BH245" s="231">
        <f>IF(N245="sníž. přenesená",J245,0)</f>
        <v>0</v>
      </c>
      <c r="BI245" s="231">
        <f>IF(N245="nulová",J245,0)</f>
        <v>0</v>
      </c>
      <c r="BJ245" s="23" t="s">
        <v>80</v>
      </c>
      <c r="BK245" s="231">
        <f>ROUND(I245*H245,2)</f>
        <v>0</v>
      </c>
      <c r="BL245" s="23" t="s">
        <v>211</v>
      </c>
      <c r="BM245" s="23" t="s">
        <v>447</v>
      </c>
    </row>
    <row r="246" s="1" customFormat="1">
      <c r="B246" s="45"/>
      <c r="C246" s="73"/>
      <c r="D246" s="232" t="s">
        <v>200</v>
      </c>
      <c r="E246" s="73"/>
      <c r="F246" s="233" t="s">
        <v>448</v>
      </c>
      <c r="G246" s="73"/>
      <c r="H246" s="73"/>
      <c r="I246" s="190"/>
      <c r="J246" s="73"/>
      <c r="K246" s="73"/>
      <c r="L246" s="71"/>
      <c r="M246" s="237"/>
      <c r="N246" s="46"/>
      <c r="O246" s="46"/>
      <c r="P246" s="46"/>
      <c r="Q246" s="46"/>
      <c r="R246" s="46"/>
      <c r="S246" s="46"/>
      <c r="T246" s="94"/>
      <c r="AT246" s="23" t="s">
        <v>200</v>
      </c>
      <c r="AU246" s="23" t="s">
        <v>82</v>
      </c>
    </row>
    <row r="247" s="11" customFormat="1">
      <c r="B247" s="238"/>
      <c r="C247" s="239"/>
      <c r="D247" s="232" t="s">
        <v>202</v>
      </c>
      <c r="E247" s="240" t="s">
        <v>21</v>
      </c>
      <c r="F247" s="241" t="s">
        <v>335</v>
      </c>
      <c r="G247" s="239"/>
      <c r="H247" s="242">
        <v>3.835</v>
      </c>
      <c r="I247" s="243"/>
      <c r="J247" s="239"/>
      <c r="K247" s="239"/>
      <c r="L247" s="244"/>
      <c r="M247" s="245"/>
      <c r="N247" s="246"/>
      <c r="O247" s="246"/>
      <c r="P247" s="246"/>
      <c r="Q247" s="246"/>
      <c r="R247" s="246"/>
      <c r="S247" s="246"/>
      <c r="T247" s="247"/>
      <c r="AT247" s="248" t="s">
        <v>202</v>
      </c>
      <c r="AU247" s="248" t="s">
        <v>82</v>
      </c>
      <c r="AV247" s="11" t="s">
        <v>82</v>
      </c>
      <c r="AW247" s="11" t="s">
        <v>33</v>
      </c>
      <c r="AX247" s="11" t="s">
        <v>80</v>
      </c>
      <c r="AY247" s="248" t="s">
        <v>123</v>
      </c>
    </row>
    <row r="248" s="1" customFormat="1" ht="25.5" customHeight="1">
      <c r="B248" s="45"/>
      <c r="C248" s="220" t="s">
        <v>449</v>
      </c>
      <c r="D248" s="220" t="s">
        <v>126</v>
      </c>
      <c r="E248" s="221" t="s">
        <v>450</v>
      </c>
      <c r="F248" s="222" t="s">
        <v>451</v>
      </c>
      <c r="G248" s="223" t="s">
        <v>260</v>
      </c>
      <c r="H248" s="224">
        <v>53.723999999999997</v>
      </c>
      <c r="I248" s="225"/>
      <c r="J248" s="226">
        <f>ROUND(I248*H248,2)</f>
        <v>0</v>
      </c>
      <c r="K248" s="222" t="s">
        <v>130</v>
      </c>
      <c r="L248" s="71"/>
      <c r="M248" s="227" t="s">
        <v>21</v>
      </c>
      <c r="N248" s="228" t="s">
        <v>43</v>
      </c>
      <c r="O248" s="46"/>
      <c r="P248" s="229">
        <f>O248*H248</f>
        <v>0</v>
      </c>
      <c r="Q248" s="229">
        <v>0</v>
      </c>
      <c r="R248" s="229">
        <f>Q248*H248</f>
        <v>0</v>
      </c>
      <c r="S248" s="229">
        <v>0</v>
      </c>
      <c r="T248" s="230">
        <f>S248*H248</f>
        <v>0</v>
      </c>
      <c r="AR248" s="23" t="s">
        <v>211</v>
      </c>
      <c r="AT248" s="23" t="s">
        <v>126</v>
      </c>
      <c r="AU248" s="23" t="s">
        <v>82</v>
      </c>
      <c r="AY248" s="23" t="s">
        <v>123</v>
      </c>
      <c r="BE248" s="231">
        <f>IF(N248="základní",J248,0)</f>
        <v>0</v>
      </c>
      <c r="BF248" s="231">
        <f>IF(N248="snížená",J248,0)</f>
        <v>0</v>
      </c>
      <c r="BG248" s="231">
        <f>IF(N248="zákl. přenesená",J248,0)</f>
        <v>0</v>
      </c>
      <c r="BH248" s="231">
        <f>IF(N248="sníž. přenesená",J248,0)</f>
        <v>0</v>
      </c>
      <c r="BI248" s="231">
        <f>IF(N248="nulová",J248,0)</f>
        <v>0</v>
      </c>
      <c r="BJ248" s="23" t="s">
        <v>80</v>
      </c>
      <c r="BK248" s="231">
        <f>ROUND(I248*H248,2)</f>
        <v>0</v>
      </c>
      <c r="BL248" s="23" t="s">
        <v>211</v>
      </c>
      <c r="BM248" s="23" t="s">
        <v>452</v>
      </c>
    </row>
    <row r="249" s="1" customFormat="1">
      <c r="B249" s="45"/>
      <c r="C249" s="73"/>
      <c r="D249" s="232" t="s">
        <v>200</v>
      </c>
      <c r="E249" s="73"/>
      <c r="F249" s="233" t="s">
        <v>453</v>
      </c>
      <c r="G249" s="73"/>
      <c r="H249" s="73"/>
      <c r="I249" s="190"/>
      <c r="J249" s="73"/>
      <c r="K249" s="73"/>
      <c r="L249" s="71"/>
      <c r="M249" s="237"/>
      <c r="N249" s="46"/>
      <c r="O249" s="46"/>
      <c r="P249" s="46"/>
      <c r="Q249" s="46"/>
      <c r="R249" s="46"/>
      <c r="S249" s="46"/>
      <c r="T249" s="94"/>
      <c r="AT249" s="23" t="s">
        <v>200</v>
      </c>
      <c r="AU249" s="23" t="s">
        <v>82</v>
      </c>
    </row>
    <row r="250" s="11" customFormat="1">
      <c r="B250" s="238"/>
      <c r="C250" s="239"/>
      <c r="D250" s="232" t="s">
        <v>202</v>
      </c>
      <c r="E250" s="240" t="s">
        <v>21</v>
      </c>
      <c r="F250" s="241" t="s">
        <v>317</v>
      </c>
      <c r="G250" s="239"/>
      <c r="H250" s="242">
        <v>53.723999999999997</v>
      </c>
      <c r="I250" s="243"/>
      <c r="J250" s="239"/>
      <c r="K250" s="239"/>
      <c r="L250" s="244"/>
      <c r="M250" s="245"/>
      <c r="N250" s="246"/>
      <c r="O250" s="246"/>
      <c r="P250" s="246"/>
      <c r="Q250" s="246"/>
      <c r="R250" s="246"/>
      <c r="S250" s="246"/>
      <c r="T250" s="247"/>
      <c r="AT250" s="248" t="s">
        <v>202</v>
      </c>
      <c r="AU250" s="248" t="s">
        <v>82</v>
      </c>
      <c r="AV250" s="11" t="s">
        <v>82</v>
      </c>
      <c r="AW250" s="11" t="s">
        <v>33</v>
      </c>
      <c r="AX250" s="11" t="s">
        <v>80</v>
      </c>
      <c r="AY250" s="248" t="s">
        <v>123</v>
      </c>
    </row>
    <row r="251" s="1" customFormat="1" ht="16.5" customHeight="1">
      <c r="B251" s="45"/>
      <c r="C251" s="271" t="s">
        <v>454</v>
      </c>
      <c r="D251" s="271" t="s">
        <v>283</v>
      </c>
      <c r="E251" s="272" t="s">
        <v>455</v>
      </c>
      <c r="F251" s="273" t="s">
        <v>456</v>
      </c>
      <c r="G251" s="274" t="s">
        <v>260</v>
      </c>
      <c r="H251" s="275">
        <v>54.798000000000002</v>
      </c>
      <c r="I251" s="276"/>
      <c r="J251" s="277">
        <f>ROUND(I251*H251,2)</f>
        <v>0</v>
      </c>
      <c r="K251" s="273" t="s">
        <v>130</v>
      </c>
      <c r="L251" s="278"/>
      <c r="M251" s="279" t="s">
        <v>21</v>
      </c>
      <c r="N251" s="280" t="s">
        <v>43</v>
      </c>
      <c r="O251" s="46"/>
      <c r="P251" s="229">
        <f>O251*H251</f>
        <v>0</v>
      </c>
      <c r="Q251" s="229">
        <v>0.0093100000000000006</v>
      </c>
      <c r="R251" s="229">
        <f>Q251*H251</f>
        <v>0.51016938000000001</v>
      </c>
      <c r="S251" s="229">
        <v>0</v>
      </c>
      <c r="T251" s="230">
        <f>S251*H251</f>
        <v>0</v>
      </c>
      <c r="AR251" s="23" t="s">
        <v>321</v>
      </c>
      <c r="AT251" s="23" t="s">
        <v>283</v>
      </c>
      <c r="AU251" s="23" t="s">
        <v>82</v>
      </c>
      <c r="AY251" s="23" t="s">
        <v>123</v>
      </c>
      <c r="BE251" s="231">
        <f>IF(N251="základní",J251,0)</f>
        <v>0</v>
      </c>
      <c r="BF251" s="231">
        <f>IF(N251="snížená",J251,0)</f>
        <v>0</v>
      </c>
      <c r="BG251" s="231">
        <f>IF(N251="zákl. přenesená",J251,0)</f>
        <v>0</v>
      </c>
      <c r="BH251" s="231">
        <f>IF(N251="sníž. přenesená",J251,0)</f>
        <v>0</v>
      </c>
      <c r="BI251" s="231">
        <f>IF(N251="nulová",J251,0)</f>
        <v>0</v>
      </c>
      <c r="BJ251" s="23" t="s">
        <v>80</v>
      </c>
      <c r="BK251" s="231">
        <f>ROUND(I251*H251,2)</f>
        <v>0</v>
      </c>
      <c r="BL251" s="23" t="s">
        <v>211</v>
      </c>
      <c r="BM251" s="23" t="s">
        <v>457</v>
      </c>
    </row>
    <row r="252" s="11" customFormat="1">
      <c r="B252" s="238"/>
      <c r="C252" s="239"/>
      <c r="D252" s="232" t="s">
        <v>202</v>
      </c>
      <c r="E252" s="239"/>
      <c r="F252" s="241" t="s">
        <v>458</v>
      </c>
      <c r="G252" s="239"/>
      <c r="H252" s="242">
        <v>54.798000000000002</v>
      </c>
      <c r="I252" s="243"/>
      <c r="J252" s="239"/>
      <c r="K252" s="239"/>
      <c r="L252" s="244"/>
      <c r="M252" s="245"/>
      <c r="N252" s="246"/>
      <c r="O252" s="246"/>
      <c r="P252" s="246"/>
      <c r="Q252" s="246"/>
      <c r="R252" s="246"/>
      <c r="S252" s="246"/>
      <c r="T252" s="247"/>
      <c r="AT252" s="248" t="s">
        <v>202</v>
      </c>
      <c r="AU252" s="248" t="s">
        <v>82</v>
      </c>
      <c r="AV252" s="11" t="s">
        <v>82</v>
      </c>
      <c r="AW252" s="11" t="s">
        <v>6</v>
      </c>
      <c r="AX252" s="11" t="s">
        <v>80</v>
      </c>
      <c r="AY252" s="248" t="s">
        <v>123</v>
      </c>
    </row>
    <row r="253" s="1" customFormat="1" ht="16.5" customHeight="1">
      <c r="B253" s="45"/>
      <c r="C253" s="220" t="s">
        <v>459</v>
      </c>
      <c r="D253" s="220" t="s">
        <v>126</v>
      </c>
      <c r="E253" s="221" t="s">
        <v>460</v>
      </c>
      <c r="F253" s="222" t="s">
        <v>461</v>
      </c>
      <c r="G253" s="223" t="s">
        <v>198</v>
      </c>
      <c r="H253" s="224">
        <v>1.343</v>
      </c>
      <c r="I253" s="225"/>
      <c r="J253" s="226">
        <f>ROUND(I253*H253,2)</f>
        <v>0</v>
      </c>
      <c r="K253" s="222" t="s">
        <v>130</v>
      </c>
      <c r="L253" s="71"/>
      <c r="M253" s="227" t="s">
        <v>21</v>
      </c>
      <c r="N253" s="228" t="s">
        <v>43</v>
      </c>
      <c r="O253" s="46"/>
      <c r="P253" s="229">
        <f>O253*H253</f>
        <v>0</v>
      </c>
      <c r="Q253" s="229">
        <v>0.00281</v>
      </c>
      <c r="R253" s="229">
        <f>Q253*H253</f>
        <v>0.0037738299999999997</v>
      </c>
      <c r="S253" s="229">
        <v>0</v>
      </c>
      <c r="T253" s="230">
        <f>S253*H253</f>
        <v>0</v>
      </c>
      <c r="AR253" s="23" t="s">
        <v>211</v>
      </c>
      <c r="AT253" s="23" t="s">
        <v>126</v>
      </c>
      <c r="AU253" s="23" t="s">
        <v>82</v>
      </c>
      <c r="AY253" s="23" t="s">
        <v>123</v>
      </c>
      <c r="BE253" s="231">
        <f>IF(N253="základní",J253,0)</f>
        <v>0</v>
      </c>
      <c r="BF253" s="231">
        <f>IF(N253="snížená",J253,0)</f>
        <v>0</v>
      </c>
      <c r="BG253" s="231">
        <f>IF(N253="zákl. přenesená",J253,0)</f>
        <v>0</v>
      </c>
      <c r="BH253" s="231">
        <f>IF(N253="sníž. přenesená",J253,0)</f>
        <v>0</v>
      </c>
      <c r="BI253" s="231">
        <f>IF(N253="nulová",J253,0)</f>
        <v>0</v>
      </c>
      <c r="BJ253" s="23" t="s">
        <v>80</v>
      </c>
      <c r="BK253" s="231">
        <f>ROUND(I253*H253,2)</f>
        <v>0</v>
      </c>
      <c r="BL253" s="23" t="s">
        <v>211</v>
      </c>
      <c r="BM253" s="23" t="s">
        <v>462</v>
      </c>
    </row>
    <row r="254" s="1" customFormat="1">
      <c r="B254" s="45"/>
      <c r="C254" s="73"/>
      <c r="D254" s="232" t="s">
        <v>200</v>
      </c>
      <c r="E254" s="73"/>
      <c r="F254" s="233" t="s">
        <v>463</v>
      </c>
      <c r="G254" s="73"/>
      <c r="H254" s="73"/>
      <c r="I254" s="190"/>
      <c r="J254" s="73"/>
      <c r="K254" s="73"/>
      <c r="L254" s="71"/>
      <c r="M254" s="237"/>
      <c r="N254" s="46"/>
      <c r="O254" s="46"/>
      <c r="P254" s="46"/>
      <c r="Q254" s="46"/>
      <c r="R254" s="46"/>
      <c r="S254" s="46"/>
      <c r="T254" s="94"/>
      <c r="AT254" s="23" t="s">
        <v>200</v>
      </c>
      <c r="AU254" s="23" t="s">
        <v>82</v>
      </c>
    </row>
    <row r="255" s="11" customFormat="1">
      <c r="B255" s="238"/>
      <c r="C255" s="239"/>
      <c r="D255" s="232" t="s">
        <v>202</v>
      </c>
      <c r="E255" s="239"/>
      <c r="F255" s="241" t="s">
        <v>464</v>
      </c>
      <c r="G255" s="239"/>
      <c r="H255" s="242">
        <v>1.343</v>
      </c>
      <c r="I255" s="243"/>
      <c r="J255" s="239"/>
      <c r="K255" s="239"/>
      <c r="L255" s="244"/>
      <c r="M255" s="245"/>
      <c r="N255" s="246"/>
      <c r="O255" s="246"/>
      <c r="P255" s="246"/>
      <c r="Q255" s="246"/>
      <c r="R255" s="246"/>
      <c r="S255" s="246"/>
      <c r="T255" s="247"/>
      <c r="AT255" s="248" t="s">
        <v>202</v>
      </c>
      <c r="AU255" s="248" t="s">
        <v>82</v>
      </c>
      <c r="AV255" s="11" t="s">
        <v>82</v>
      </c>
      <c r="AW255" s="11" t="s">
        <v>6</v>
      </c>
      <c r="AX255" s="11" t="s">
        <v>80</v>
      </c>
      <c r="AY255" s="248" t="s">
        <v>123</v>
      </c>
    </row>
    <row r="256" s="1" customFormat="1" ht="38.25" customHeight="1">
      <c r="B256" s="45"/>
      <c r="C256" s="220" t="s">
        <v>465</v>
      </c>
      <c r="D256" s="220" t="s">
        <v>126</v>
      </c>
      <c r="E256" s="221" t="s">
        <v>466</v>
      </c>
      <c r="F256" s="222" t="s">
        <v>467</v>
      </c>
      <c r="G256" s="223" t="s">
        <v>234</v>
      </c>
      <c r="H256" s="224">
        <v>2.6269999999999998</v>
      </c>
      <c r="I256" s="225"/>
      <c r="J256" s="226">
        <f>ROUND(I256*H256,2)</f>
        <v>0</v>
      </c>
      <c r="K256" s="222" t="s">
        <v>130</v>
      </c>
      <c r="L256" s="71"/>
      <c r="M256" s="227" t="s">
        <v>21</v>
      </c>
      <c r="N256" s="228" t="s">
        <v>43</v>
      </c>
      <c r="O256" s="46"/>
      <c r="P256" s="229">
        <f>O256*H256</f>
        <v>0</v>
      </c>
      <c r="Q256" s="229">
        <v>0</v>
      </c>
      <c r="R256" s="229">
        <f>Q256*H256</f>
        <v>0</v>
      </c>
      <c r="S256" s="229">
        <v>0</v>
      </c>
      <c r="T256" s="230">
        <f>S256*H256</f>
        <v>0</v>
      </c>
      <c r="AR256" s="23" t="s">
        <v>211</v>
      </c>
      <c r="AT256" s="23" t="s">
        <v>126</v>
      </c>
      <c r="AU256" s="23" t="s">
        <v>82</v>
      </c>
      <c r="AY256" s="23" t="s">
        <v>123</v>
      </c>
      <c r="BE256" s="231">
        <f>IF(N256="základní",J256,0)</f>
        <v>0</v>
      </c>
      <c r="BF256" s="231">
        <f>IF(N256="snížená",J256,0)</f>
        <v>0</v>
      </c>
      <c r="BG256" s="231">
        <f>IF(N256="zákl. přenesená",J256,0)</f>
        <v>0</v>
      </c>
      <c r="BH256" s="231">
        <f>IF(N256="sníž. přenesená",J256,0)</f>
        <v>0</v>
      </c>
      <c r="BI256" s="231">
        <f>IF(N256="nulová",J256,0)</f>
        <v>0</v>
      </c>
      <c r="BJ256" s="23" t="s">
        <v>80</v>
      </c>
      <c r="BK256" s="231">
        <f>ROUND(I256*H256,2)</f>
        <v>0</v>
      </c>
      <c r="BL256" s="23" t="s">
        <v>211</v>
      </c>
      <c r="BM256" s="23" t="s">
        <v>468</v>
      </c>
    </row>
    <row r="257" s="1" customFormat="1">
      <c r="B257" s="45"/>
      <c r="C257" s="73"/>
      <c r="D257" s="232" t="s">
        <v>200</v>
      </c>
      <c r="E257" s="73"/>
      <c r="F257" s="233" t="s">
        <v>469</v>
      </c>
      <c r="G257" s="73"/>
      <c r="H257" s="73"/>
      <c r="I257" s="190"/>
      <c r="J257" s="73"/>
      <c r="K257" s="73"/>
      <c r="L257" s="71"/>
      <c r="M257" s="237"/>
      <c r="N257" s="46"/>
      <c r="O257" s="46"/>
      <c r="P257" s="46"/>
      <c r="Q257" s="46"/>
      <c r="R257" s="46"/>
      <c r="S257" s="46"/>
      <c r="T257" s="94"/>
      <c r="AT257" s="23" t="s">
        <v>200</v>
      </c>
      <c r="AU257" s="23" t="s">
        <v>82</v>
      </c>
    </row>
    <row r="258" s="10" customFormat="1" ht="29.88" customHeight="1">
      <c r="B258" s="204"/>
      <c r="C258" s="205"/>
      <c r="D258" s="206" t="s">
        <v>71</v>
      </c>
      <c r="E258" s="218" t="s">
        <v>470</v>
      </c>
      <c r="F258" s="218" t="s">
        <v>471</v>
      </c>
      <c r="G258" s="205"/>
      <c r="H258" s="205"/>
      <c r="I258" s="208"/>
      <c r="J258" s="219">
        <f>BK258</f>
        <v>0</v>
      </c>
      <c r="K258" s="205"/>
      <c r="L258" s="210"/>
      <c r="M258" s="211"/>
      <c r="N258" s="212"/>
      <c r="O258" s="212"/>
      <c r="P258" s="213">
        <f>SUM(P259:P266)</f>
        <v>0</v>
      </c>
      <c r="Q258" s="212"/>
      <c r="R258" s="213">
        <f>SUM(R259:R266)</f>
        <v>0.054947999999999997</v>
      </c>
      <c r="S258" s="212"/>
      <c r="T258" s="214">
        <f>SUM(T259:T266)</f>
        <v>0</v>
      </c>
      <c r="AR258" s="215" t="s">
        <v>82</v>
      </c>
      <c r="AT258" s="216" t="s">
        <v>71</v>
      </c>
      <c r="AU258" s="216" t="s">
        <v>80</v>
      </c>
      <c r="AY258" s="215" t="s">
        <v>123</v>
      </c>
      <c r="BK258" s="217">
        <f>SUM(BK259:BK266)</f>
        <v>0</v>
      </c>
    </row>
    <row r="259" s="1" customFormat="1" ht="25.5" customHeight="1">
      <c r="B259" s="45"/>
      <c r="C259" s="220" t="s">
        <v>472</v>
      </c>
      <c r="D259" s="220" t="s">
        <v>126</v>
      </c>
      <c r="E259" s="221" t="s">
        <v>473</v>
      </c>
      <c r="F259" s="222" t="s">
        <v>474</v>
      </c>
      <c r="G259" s="223" t="s">
        <v>293</v>
      </c>
      <c r="H259" s="224">
        <v>25.199999999999999</v>
      </c>
      <c r="I259" s="225"/>
      <c r="J259" s="226">
        <f>ROUND(I259*H259,2)</f>
        <v>0</v>
      </c>
      <c r="K259" s="222" t="s">
        <v>130</v>
      </c>
      <c r="L259" s="71"/>
      <c r="M259" s="227" t="s">
        <v>21</v>
      </c>
      <c r="N259" s="228" t="s">
        <v>43</v>
      </c>
      <c r="O259" s="46"/>
      <c r="P259" s="229">
        <f>O259*H259</f>
        <v>0</v>
      </c>
      <c r="Q259" s="229">
        <v>0.00174</v>
      </c>
      <c r="R259" s="229">
        <f>Q259*H259</f>
        <v>0.043847999999999998</v>
      </c>
      <c r="S259" s="229">
        <v>0</v>
      </c>
      <c r="T259" s="230">
        <f>S259*H259</f>
        <v>0</v>
      </c>
      <c r="AR259" s="23" t="s">
        <v>211</v>
      </c>
      <c r="AT259" s="23" t="s">
        <v>126</v>
      </c>
      <c r="AU259" s="23" t="s">
        <v>82</v>
      </c>
      <c r="AY259" s="23" t="s">
        <v>123</v>
      </c>
      <c r="BE259" s="231">
        <f>IF(N259="základní",J259,0)</f>
        <v>0</v>
      </c>
      <c r="BF259" s="231">
        <f>IF(N259="snížená",J259,0)</f>
        <v>0</v>
      </c>
      <c r="BG259" s="231">
        <f>IF(N259="zákl. přenesená",J259,0)</f>
        <v>0</v>
      </c>
      <c r="BH259" s="231">
        <f>IF(N259="sníž. přenesená",J259,0)</f>
        <v>0</v>
      </c>
      <c r="BI259" s="231">
        <f>IF(N259="nulová",J259,0)</f>
        <v>0</v>
      </c>
      <c r="BJ259" s="23" t="s">
        <v>80</v>
      </c>
      <c r="BK259" s="231">
        <f>ROUND(I259*H259,2)</f>
        <v>0</v>
      </c>
      <c r="BL259" s="23" t="s">
        <v>211</v>
      </c>
      <c r="BM259" s="23" t="s">
        <v>475</v>
      </c>
    </row>
    <row r="260" s="11" customFormat="1">
      <c r="B260" s="238"/>
      <c r="C260" s="239"/>
      <c r="D260" s="232" t="s">
        <v>202</v>
      </c>
      <c r="E260" s="240" t="s">
        <v>21</v>
      </c>
      <c r="F260" s="241" t="s">
        <v>476</v>
      </c>
      <c r="G260" s="239"/>
      <c r="H260" s="242">
        <v>25.199999999999999</v>
      </c>
      <c r="I260" s="243"/>
      <c r="J260" s="239"/>
      <c r="K260" s="239"/>
      <c r="L260" s="244"/>
      <c r="M260" s="245"/>
      <c r="N260" s="246"/>
      <c r="O260" s="246"/>
      <c r="P260" s="246"/>
      <c r="Q260" s="246"/>
      <c r="R260" s="246"/>
      <c r="S260" s="246"/>
      <c r="T260" s="247"/>
      <c r="AT260" s="248" t="s">
        <v>202</v>
      </c>
      <c r="AU260" s="248" t="s">
        <v>82</v>
      </c>
      <c r="AV260" s="11" t="s">
        <v>82</v>
      </c>
      <c r="AW260" s="11" t="s">
        <v>33</v>
      </c>
      <c r="AX260" s="11" t="s">
        <v>80</v>
      </c>
      <c r="AY260" s="248" t="s">
        <v>123</v>
      </c>
    </row>
    <row r="261" s="1" customFormat="1" ht="25.5" customHeight="1">
      <c r="B261" s="45"/>
      <c r="C261" s="220" t="s">
        <v>477</v>
      </c>
      <c r="D261" s="220" t="s">
        <v>126</v>
      </c>
      <c r="E261" s="221" t="s">
        <v>478</v>
      </c>
      <c r="F261" s="222" t="s">
        <v>479</v>
      </c>
      <c r="G261" s="223" t="s">
        <v>339</v>
      </c>
      <c r="H261" s="224">
        <v>2</v>
      </c>
      <c r="I261" s="225"/>
      <c r="J261" s="226">
        <f>ROUND(I261*H261,2)</f>
        <v>0</v>
      </c>
      <c r="K261" s="222" t="s">
        <v>130</v>
      </c>
      <c r="L261" s="71"/>
      <c r="M261" s="227" t="s">
        <v>21</v>
      </c>
      <c r="N261" s="228" t="s">
        <v>43</v>
      </c>
      <c r="O261" s="46"/>
      <c r="P261" s="229">
        <f>O261*H261</f>
        <v>0</v>
      </c>
      <c r="Q261" s="229">
        <v>0.00025000000000000001</v>
      </c>
      <c r="R261" s="229">
        <f>Q261*H261</f>
        <v>0.00050000000000000001</v>
      </c>
      <c r="S261" s="229">
        <v>0</v>
      </c>
      <c r="T261" s="230">
        <f>S261*H261</f>
        <v>0</v>
      </c>
      <c r="AR261" s="23" t="s">
        <v>211</v>
      </c>
      <c r="AT261" s="23" t="s">
        <v>126</v>
      </c>
      <c r="AU261" s="23" t="s">
        <v>82</v>
      </c>
      <c r="AY261" s="23" t="s">
        <v>123</v>
      </c>
      <c r="BE261" s="231">
        <f>IF(N261="základní",J261,0)</f>
        <v>0</v>
      </c>
      <c r="BF261" s="231">
        <f>IF(N261="snížená",J261,0)</f>
        <v>0</v>
      </c>
      <c r="BG261" s="231">
        <f>IF(N261="zákl. přenesená",J261,0)</f>
        <v>0</v>
      </c>
      <c r="BH261" s="231">
        <f>IF(N261="sníž. přenesená",J261,0)</f>
        <v>0</v>
      </c>
      <c r="BI261" s="231">
        <f>IF(N261="nulová",J261,0)</f>
        <v>0</v>
      </c>
      <c r="BJ261" s="23" t="s">
        <v>80</v>
      </c>
      <c r="BK261" s="231">
        <f>ROUND(I261*H261,2)</f>
        <v>0</v>
      </c>
      <c r="BL261" s="23" t="s">
        <v>211</v>
      </c>
      <c r="BM261" s="23" t="s">
        <v>480</v>
      </c>
    </row>
    <row r="262" s="11" customFormat="1">
      <c r="B262" s="238"/>
      <c r="C262" s="239"/>
      <c r="D262" s="232" t="s">
        <v>202</v>
      </c>
      <c r="E262" s="240" t="s">
        <v>21</v>
      </c>
      <c r="F262" s="241" t="s">
        <v>481</v>
      </c>
      <c r="G262" s="239"/>
      <c r="H262" s="242">
        <v>2</v>
      </c>
      <c r="I262" s="243"/>
      <c r="J262" s="239"/>
      <c r="K262" s="239"/>
      <c r="L262" s="244"/>
      <c r="M262" s="245"/>
      <c r="N262" s="246"/>
      <c r="O262" s="246"/>
      <c r="P262" s="246"/>
      <c r="Q262" s="246"/>
      <c r="R262" s="246"/>
      <c r="S262" s="246"/>
      <c r="T262" s="247"/>
      <c r="AT262" s="248" t="s">
        <v>202</v>
      </c>
      <c r="AU262" s="248" t="s">
        <v>82</v>
      </c>
      <c r="AV262" s="11" t="s">
        <v>82</v>
      </c>
      <c r="AW262" s="11" t="s">
        <v>33</v>
      </c>
      <c r="AX262" s="11" t="s">
        <v>80</v>
      </c>
      <c r="AY262" s="248" t="s">
        <v>123</v>
      </c>
    </row>
    <row r="263" s="1" customFormat="1" ht="25.5" customHeight="1">
      <c r="B263" s="45"/>
      <c r="C263" s="220" t="s">
        <v>482</v>
      </c>
      <c r="D263" s="220" t="s">
        <v>126</v>
      </c>
      <c r="E263" s="221" t="s">
        <v>483</v>
      </c>
      <c r="F263" s="222" t="s">
        <v>484</v>
      </c>
      <c r="G263" s="223" t="s">
        <v>293</v>
      </c>
      <c r="H263" s="224">
        <v>5</v>
      </c>
      <c r="I263" s="225"/>
      <c r="J263" s="226">
        <f>ROUND(I263*H263,2)</f>
        <v>0</v>
      </c>
      <c r="K263" s="222" t="s">
        <v>130</v>
      </c>
      <c r="L263" s="71"/>
      <c r="M263" s="227" t="s">
        <v>21</v>
      </c>
      <c r="N263" s="228" t="s">
        <v>43</v>
      </c>
      <c r="O263" s="46"/>
      <c r="P263" s="229">
        <f>O263*H263</f>
        <v>0</v>
      </c>
      <c r="Q263" s="229">
        <v>0.0021199999999999999</v>
      </c>
      <c r="R263" s="229">
        <f>Q263*H263</f>
        <v>0.0106</v>
      </c>
      <c r="S263" s="229">
        <v>0</v>
      </c>
      <c r="T263" s="230">
        <f>S263*H263</f>
        <v>0</v>
      </c>
      <c r="AR263" s="23" t="s">
        <v>211</v>
      </c>
      <c r="AT263" s="23" t="s">
        <v>126</v>
      </c>
      <c r="AU263" s="23" t="s">
        <v>82</v>
      </c>
      <c r="AY263" s="23" t="s">
        <v>123</v>
      </c>
      <c r="BE263" s="231">
        <f>IF(N263="základní",J263,0)</f>
        <v>0</v>
      </c>
      <c r="BF263" s="231">
        <f>IF(N263="snížená",J263,0)</f>
        <v>0</v>
      </c>
      <c r="BG263" s="231">
        <f>IF(N263="zákl. přenesená",J263,0)</f>
        <v>0</v>
      </c>
      <c r="BH263" s="231">
        <f>IF(N263="sníž. přenesená",J263,0)</f>
        <v>0</v>
      </c>
      <c r="BI263" s="231">
        <f>IF(N263="nulová",J263,0)</f>
        <v>0</v>
      </c>
      <c r="BJ263" s="23" t="s">
        <v>80</v>
      </c>
      <c r="BK263" s="231">
        <f>ROUND(I263*H263,2)</f>
        <v>0</v>
      </c>
      <c r="BL263" s="23" t="s">
        <v>211</v>
      </c>
      <c r="BM263" s="23" t="s">
        <v>485</v>
      </c>
    </row>
    <row r="264" s="11" customFormat="1">
      <c r="B264" s="238"/>
      <c r="C264" s="239"/>
      <c r="D264" s="232" t="s">
        <v>202</v>
      </c>
      <c r="E264" s="240" t="s">
        <v>21</v>
      </c>
      <c r="F264" s="241" t="s">
        <v>486</v>
      </c>
      <c r="G264" s="239"/>
      <c r="H264" s="242">
        <v>5</v>
      </c>
      <c r="I264" s="243"/>
      <c r="J264" s="239"/>
      <c r="K264" s="239"/>
      <c r="L264" s="244"/>
      <c r="M264" s="245"/>
      <c r="N264" s="246"/>
      <c r="O264" s="246"/>
      <c r="P264" s="246"/>
      <c r="Q264" s="246"/>
      <c r="R264" s="246"/>
      <c r="S264" s="246"/>
      <c r="T264" s="247"/>
      <c r="AT264" s="248" t="s">
        <v>202</v>
      </c>
      <c r="AU264" s="248" t="s">
        <v>82</v>
      </c>
      <c r="AV264" s="11" t="s">
        <v>82</v>
      </c>
      <c r="AW264" s="11" t="s">
        <v>33</v>
      </c>
      <c r="AX264" s="11" t="s">
        <v>80</v>
      </c>
      <c r="AY264" s="248" t="s">
        <v>123</v>
      </c>
    </row>
    <row r="265" s="1" customFormat="1" ht="38.25" customHeight="1">
      <c r="B265" s="45"/>
      <c r="C265" s="220" t="s">
        <v>487</v>
      </c>
      <c r="D265" s="220" t="s">
        <v>126</v>
      </c>
      <c r="E265" s="221" t="s">
        <v>488</v>
      </c>
      <c r="F265" s="222" t="s">
        <v>489</v>
      </c>
      <c r="G265" s="223" t="s">
        <v>234</v>
      </c>
      <c r="H265" s="224">
        <v>0.055</v>
      </c>
      <c r="I265" s="225"/>
      <c r="J265" s="226">
        <f>ROUND(I265*H265,2)</f>
        <v>0</v>
      </c>
      <c r="K265" s="222" t="s">
        <v>130</v>
      </c>
      <c r="L265" s="71"/>
      <c r="M265" s="227" t="s">
        <v>21</v>
      </c>
      <c r="N265" s="228" t="s">
        <v>43</v>
      </c>
      <c r="O265" s="46"/>
      <c r="P265" s="229">
        <f>O265*H265</f>
        <v>0</v>
      </c>
      <c r="Q265" s="229">
        <v>0</v>
      </c>
      <c r="R265" s="229">
        <f>Q265*H265</f>
        <v>0</v>
      </c>
      <c r="S265" s="229">
        <v>0</v>
      </c>
      <c r="T265" s="230">
        <f>S265*H265</f>
        <v>0</v>
      </c>
      <c r="AR265" s="23" t="s">
        <v>211</v>
      </c>
      <c r="AT265" s="23" t="s">
        <v>126</v>
      </c>
      <c r="AU265" s="23" t="s">
        <v>82</v>
      </c>
      <c r="AY265" s="23" t="s">
        <v>123</v>
      </c>
      <c r="BE265" s="231">
        <f>IF(N265="základní",J265,0)</f>
        <v>0</v>
      </c>
      <c r="BF265" s="231">
        <f>IF(N265="snížená",J265,0)</f>
        <v>0</v>
      </c>
      <c r="BG265" s="231">
        <f>IF(N265="zákl. přenesená",J265,0)</f>
        <v>0</v>
      </c>
      <c r="BH265" s="231">
        <f>IF(N265="sníž. přenesená",J265,0)</f>
        <v>0</v>
      </c>
      <c r="BI265" s="231">
        <f>IF(N265="nulová",J265,0)</f>
        <v>0</v>
      </c>
      <c r="BJ265" s="23" t="s">
        <v>80</v>
      </c>
      <c r="BK265" s="231">
        <f>ROUND(I265*H265,2)</f>
        <v>0</v>
      </c>
      <c r="BL265" s="23" t="s">
        <v>211</v>
      </c>
      <c r="BM265" s="23" t="s">
        <v>490</v>
      </c>
    </row>
    <row r="266" s="1" customFormat="1">
      <c r="B266" s="45"/>
      <c r="C266" s="73"/>
      <c r="D266" s="232" t="s">
        <v>200</v>
      </c>
      <c r="E266" s="73"/>
      <c r="F266" s="233" t="s">
        <v>491</v>
      </c>
      <c r="G266" s="73"/>
      <c r="H266" s="73"/>
      <c r="I266" s="190"/>
      <c r="J266" s="73"/>
      <c r="K266" s="73"/>
      <c r="L266" s="71"/>
      <c r="M266" s="237"/>
      <c r="N266" s="46"/>
      <c r="O266" s="46"/>
      <c r="P266" s="46"/>
      <c r="Q266" s="46"/>
      <c r="R266" s="46"/>
      <c r="S266" s="46"/>
      <c r="T266" s="94"/>
      <c r="AT266" s="23" t="s">
        <v>200</v>
      </c>
      <c r="AU266" s="23" t="s">
        <v>82</v>
      </c>
    </row>
    <row r="267" s="10" customFormat="1" ht="29.88" customHeight="1">
      <c r="B267" s="204"/>
      <c r="C267" s="205"/>
      <c r="D267" s="206" t="s">
        <v>71</v>
      </c>
      <c r="E267" s="218" t="s">
        <v>492</v>
      </c>
      <c r="F267" s="218" t="s">
        <v>493</v>
      </c>
      <c r="G267" s="205"/>
      <c r="H267" s="205"/>
      <c r="I267" s="208"/>
      <c r="J267" s="219">
        <f>BK267</f>
        <v>0</v>
      </c>
      <c r="K267" s="205"/>
      <c r="L267" s="210"/>
      <c r="M267" s="211"/>
      <c r="N267" s="212"/>
      <c r="O267" s="212"/>
      <c r="P267" s="213">
        <f>SUM(P268:P275)</f>
        <v>0</v>
      </c>
      <c r="Q267" s="212"/>
      <c r="R267" s="213">
        <f>SUM(R268:R275)</f>
        <v>2.6935259999999994</v>
      </c>
      <c r="S267" s="212"/>
      <c r="T267" s="214">
        <f>SUM(T268:T275)</f>
        <v>0</v>
      </c>
      <c r="AR267" s="215" t="s">
        <v>82</v>
      </c>
      <c r="AT267" s="216" t="s">
        <v>71</v>
      </c>
      <c r="AU267" s="216" t="s">
        <v>80</v>
      </c>
      <c r="AY267" s="215" t="s">
        <v>123</v>
      </c>
      <c r="BK267" s="217">
        <f>SUM(BK268:BK275)</f>
        <v>0</v>
      </c>
    </row>
    <row r="268" s="1" customFormat="1" ht="25.5" customHeight="1">
      <c r="B268" s="45"/>
      <c r="C268" s="220" t="s">
        <v>494</v>
      </c>
      <c r="D268" s="220" t="s">
        <v>126</v>
      </c>
      <c r="E268" s="221" t="s">
        <v>495</v>
      </c>
      <c r="F268" s="222" t="s">
        <v>496</v>
      </c>
      <c r="G268" s="223" t="s">
        <v>260</v>
      </c>
      <c r="H268" s="224">
        <v>53.723999999999997</v>
      </c>
      <c r="I268" s="225"/>
      <c r="J268" s="226">
        <f>ROUND(I268*H268,2)</f>
        <v>0</v>
      </c>
      <c r="K268" s="222" t="s">
        <v>130</v>
      </c>
      <c r="L268" s="71"/>
      <c r="M268" s="227" t="s">
        <v>21</v>
      </c>
      <c r="N268" s="228" t="s">
        <v>43</v>
      </c>
      <c r="O268" s="46"/>
      <c r="P268" s="229">
        <f>O268*H268</f>
        <v>0</v>
      </c>
      <c r="Q268" s="229">
        <v>0.044499999999999998</v>
      </c>
      <c r="R268" s="229">
        <f>Q268*H268</f>
        <v>2.3907179999999997</v>
      </c>
      <c r="S268" s="229">
        <v>0</v>
      </c>
      <c r="T268" s="230">
        <f>S268*H268</f>
        <v>0</v>
      </c>
      <c r="AR268" s="23" t="s">
        <v>211</v>
      </c>
      <c r="AT268" s="23" t="s">
        <v>126</v>
      </c>
      <c r="AU268" s="23" t="s">
        <v>82</v>
      </c>
      <c r="AY268" s="23" t="s">
        <v>123</v>
      </c>
      <c r="BE268" s="231">
        <f>IF(N268="základní",J268,0)</f>
        <v>0</v>
      </c>
      <c r="BF268" s="231">
        <f>IF(N268="snížená",J268,0)</f>
        <v>0</v>
      </c>
      <c r="BG268" s="231">
        <f>IF(N268="zákl. přenesená",J268,0)</f>
        <v>0</v>
      </c>
      <c r="BH268" s="231">
        <f>IF(N268="sníž. přenesená",J268,0)</f>
        <v>0</v>
      </c>
      <c r="BI268" s="231">
        <f>IF(N268="nulová",J268,0)</f>
        <v>0</v>
      </c>
      <c r="BJ268" s="23" t="s">
        <v>80</v>
      </c>
      <c r="BK268" s="231">
        <f>ROUND(I268*H268,2)</f>
        <v>0</v>
      </c>
      <c r="BL268" s="23" t="s">
        <v>211</v>
      </c>
      <c r="BM268" s="23" t="s">
        <v>497</v>
      </c>
    </row>
    <row r="269" s="1" customFormat="1">
      <c r="B269" s="45"/>
      <c r="C269" s="73"/>
      <c r="D269" s="232" t="s">
        <v>200</v>
      </c>
      <c r="E269" s="73"/>
      <c r="F269" s="233" t="s">
        <v>498</v>
      </c>
      <c r="G269" s="73"/>
      <c r="H269" s="73"/>
      <c r="I269" s="190"/>
      <c r="J269" s="73"/>
      <c r="K269" s="73"/>
      <c r="L269" s="71"/>
      <c r="M269" s="237"/>
      <c r="N269" s="46"/>
      <c r="O269" s="46"/>
      <c r="P269" s="46"/>
      <c r="Q269" s="46"/>
      <c r="R269" s="46"/>
      <c r="S269" s="46"/>
      <c r="T269" s="94"/>
      <c r="AT269" s="23" t="s">
        <v>200</v>
      </c>
      <c r="AU269" s="23" t="s">
        <v>82</v>
      </c>
    </row>
    <row r="270" s="11" customFormat="1">
      <c r="B270" s="238"/>
      <c r="C270" s="239"/>
      <c r="D270" s="232" t="s">
        <v>202</v>
      </c>
      <c r="E270" s="240" t="s">
        <v>21</v>
      </c>
      <c r="F270" s="241" t="s">
        <v>388</v>
      </c>
      <c r="G270" s="239"/>
      <c r="H270" s="242">
        <v>53.723999999999997</v>
      </c>
      <c r="I270" s="243"/>
      <c r="J270" s="239"/>
      <c r="K270" s="239"/>
      <c r="L270" s="244"/>
      <c r="M270" s="245"/>
      <c r="N270" s="246"/>
      <c r="O270" s="246"/>
      <c r="P270" s="246"/>
      <c r="Q270" s="246"/>
      <c r="R270" s="246"/>
      <c r="S270" s="246"/>
      <c r="T270" s="247"/>
      <c r="AT270" s="248" t="s">
        <v>202</v>
      </c>
      <c r="AU270" s="248" t="s">
        <v>82</v>
      </c>
      <c r="AV270" s="11" t="s">
        <v>82</v>
      </c>
      <c r="AW270" s="11" t="s">
        <v>33</v>
      </c>
      <c r="AX270" s="11" t="s">
        <v>80</v>
      </c>
      <c r="AY270" s="248" t="s">
        <v>123</v>
      </c>
    </row>
    <row r="271" s="1" customFormat="1" ht="25.5" customHeight="1">
      <c r="B271" s="45"/>
      <c r="C271" s="220" t="s">
        <v>499</v>
      </c>
      <c r="D271" s="220" t="s">
        <v>126</v>
      </c>
      <c r="E271" s="221" t="s">
        <v>500</v>
      </c>
      <c r="F271" s="222" t="s">
        <v>501</v>
      </c>
      <c r="G271" s="223" t="s">
        <v>293</v>
      </c>
      <c r="H271" s="224">
        <v>26.399999999999999</v>
      </c>
      <c r="I271" s="225"/>
      <c r="J271" s="226">
        <f>ROUND(I271*H271,2)</f>
        <v>0</v>
      </c>
      <c r="K271" s="222" t="s">
        <v>130</v>
      </c>
      <c r="L271" s="71"/>
      <c r="M271" s="227" t="s">
        <v>21</v>
      </c>
      <c r="N271" s="228" t="s">
        <v>43</v>
      </c>
      <c r="O271" s="46"/>
      <c r="P271" s="229">
        <f>O271*H271</f>
        <v>0</v>
      </c>
      <c r="Q271" s="229">
        <v>0.011469999999999999</v>
      </c>
      <c r="R271" s="229">
        <f>Q271*H271</f>
        <v>0.30280799999999997</v>
      </c>
      <c r="S271" s="229">
        <v>0</v>
      </c>
      <c r="T271" s="230">
        <f>S271*H271</f>
        <v>0</v>
      </c>
      <c r="AR271" s="23" t="s">
        <v>211</v>
      </c>
      <c r="AT271" s="23" t="s">
        <v>126</v>
      </c>
      <c r="AU271" s="23" t="s">
        <v>82</v>
      </c>
      <c r="AY271" s="23" t="s">
        <v>123</v>
      </c>
      <c r="BE271" s="231">
        <f>IF(N271="základní",J271,0)</f>
        <v>0</v>
      </c>
      <c r="BF271" s="231">
        <f>IF(N271="snížená",J271,0)</f>
        <v>0</v>
      </c>
      <c r="BG271" s="231">
        <f>IF(N271="zákl. přenesená",J271,0)</f>
        <v>0</v>
      </c>
      <c r="BH271" s="231">
        <f>IF(N271="sníž. přenesená",J271,0)</f>
        <v>0</v>
      </c>
      <c r="BI271" s="231">
        <f>IF(N271="nulová",J271,0)</f>
        <v>0</v>
      </c>
      <c r="BJ271" s="23" t="s">
        <v>80</v>
      </c>
      <c r="BK271" s="231">
        <f>ROUND(I271*H271,2)</f>
        <v>0</v>
      </c>
      <c r="BL271" s="23" t="s">
        <v>211</v>
      </c>
      <c r="BM271" s="23" t="s">
        <v>502</v>
      </c>
    </row>
    <row r="272" s="1" customFormat="1">
      <c r="B272" s="45"/>
      <c r="C272" s="73"/>
      <c r="D272" s="232" t="s">
        <v>200</v>
      </c>
      <c r="E272" s="73"/>
      <c r="F272" s="233" t="s">
        <v>498</v>
      </c>
      <c r="G272" s="73"/>
      <c r="H272" s="73"/>
      <c r="I272" s="190"/>
      <c r="J272" s="73"/>
      <c r="K272" s="73"/>
      <c r="L272" s="71"/>
      <c r="M272" s="237"/>
      <c r="N272" s="46"/>
      <c r="O272" s="46"/>
      <c r="P272" s="46"/>
      <c r="Q272" s="46"/>
      <c r="R272" s="46"/>
      <c r="S272" s="46"/>
      <c r="T272" s="94"/>
      <c r="AT272" s="23" t="s">
        <v>200</v>
      </c>
      <c r="AU272" s="23" t="s">
        <v>82</v>
      </c>
    </row>
    <row r="273" s="11" customFormat="1">
      <c r="B273" s="238"/>
      <c r="C273" s="239"/>
      <c r="D273" s="232" t="s">
        <v>202</v>
      </c>
      <c r="E273" s="240" t="s">
        <v>21</v>
      </c>
      <c r="F273" s="241" t="s">
        <v>503</v>
      </c>
      <c r="G273" s="239"/>
      <c r="H273" s="242">
        <v>26.399999999999999</v>
      </c>
      <c r="I273" s="243"/>
      <c r="J273" s="239"/>
      <c r="K273" s="239"/>
      <c r="L273" s="244"/>
      <c r="M273" s="245"/>
      <c r="N273" s="246"/>
      <c r="O273" s="246"/>
      <c r="P273" s="246"/>
      <c r="Q273" s="246"/>
      <c r="R273" s="246"/>
      <c r="S273" s="246"/>
      <c r="T273" s="247"/>
      <c r="AT273" s="248" t="s">
        <v>202</v>
      </c>
      <c r="AU273" s="248" t="s">
        <v>82</v>
      </c>
      <c r="AV273" s="11" t="s">
        <v>82</v>
      </c>
      <c r="AW273" s="11" t="s">
        <v>33</v>
      </c>
      <c r="AX273" s="11" t="s">
        <v>80</v>
      </c>
      <c r="AY273" s="248" t="s">
        <v>123</v>
      </c>
    </row>
    <row r="274" s="1" customFormat="1" ht="38.25" customHeight="1">
      <c r="B274" s="45"/>
      <c r="C274" s="220" t="s">
        <v>265</v>
      </c>
      <c r="D274" s="220" t="s">
        <v>126</v>
      </c>
      <c r="E274" s="221" t="s">
        <v>504</v>
      </c>
      <c r="F274" s="222" t="s">
        <v>505</v>
      </c>
      <c r="G274" s="223" t="s">
        <v>234</v>
      </c>
      <c r="H274" s="224">
        <v>2.694</v>
      </c>
      <c r="I274" s="225"/>
      <c r="J274" s="226">
        <f>ROUND(I274*H274,2)</f>
        <v>0</v>
      </c>
      <c r="K274" s="222" t="s">
        <v>130</v>
      </c>
      <c r="L274" s="71"/>
      <c r="M274" s="227" t="s">
        <v>21</v>
      </c>
      <c r="N274" s="228" t="s">
        <v>43</v>
      </c>
      <c r="O274" s="46"/>
      <c r="P274" s="229">
        <f>O274*H274</f>
        <v>0</v>
      </c>
      <c r="Q274" s="229">
        <v>0</v>
      </c>
      <c r="R274" s="229">
        <f>Q274*H274</f>
        <v>0</v>
      </c>
      <c r="S274" s="229">
        <v>0</v>
      </c>
      <c r="T274" s="230">
        <f>S274*H274</f>
        <v>0</v>
      </c>
      <c r="AR274" s="23" t="s">
        <v>211</v>
      </c>
      <c r="AT274" s="23" t="s">
        <v>126</v>
      </c>
      <c r="AU274" s="23" t="s">
        <v>82</v>
      </c>
      <c r="AY274" s="23" t="s">
        <v>123</v>
      </c>
      <c r="BE274" s="231">
        <f>IF(N274="základní",J274,0)</f>
        <v>0</v>
      </c>
      <c r="BF274" s="231">
        <f>IF(N274="snížená",J274,0)</f>
        <v>0</v>
      </c>
      <c r="BG274" s="231">
        <f>IF(N274="zákl. přenesená",J274,0)</f>
        <v>0</v>
      </c>
      <c r="BH274" s="231">
        <f>IF(N274="sníž. přenesená",J274,0)</f>
        <v>0</v>
      </c>
      <c r="BI274" s="231">
        <f>IF(N274="nulová",J274,0)</f>
        <v>0</v>
      </c>
      <c r="BJ274" s="23" t="s">
        <v>80</v>
      </c>
      <c r="BK274" s="231">
        <f>ROUND(I274*H274,2)</f>
        <v>0</v>
      </c>
      <c r="BL274" s="23" t="s">
        <v>211</v>
      </c>
      <c r="BM274" s="23" t="s">
        <v>506</v>
      </c>
    </row>
    <row r="275" s="1" customFormat="1">
      <c r="B275" s="45"/>
      <c r="C275" s="73"/>
      <c r="D275" s="232" t="s">
        <v>200</v>
      </c>
      <c r="E275" s="73"/>
      <c r="F275" s="233" t="s">
        <v>507</v>
      </c>
      <c r="G275" s="73"/>
      <c r="H275" s="73"/>
      <c r="I275" s="190"/>
      <c r="J275" s="73"/>
      <c r="K275" s="73"/>
      <c r="L275" s="71"/>
      <c r="M275" s="237"/>
      <c r="N275" s="46"/>
      <c r="O275" s="46"/>
      <c r="P275" s="46"/>
      <c r="Q275" s="46"/>
      <c r="R275" s="46"/>
      <c r="S275" s="46"/>
      <c r="T275" s="94"/>
      <c r="AT275" s="23" t="s">
        <v>200</v>
      </c>
      <c r="AU275" s="23" t="s">
        <v>82</v>
      </c>
    </row>
    <row r="276" s="10" customFormat="1" ht="29.88" customHeight="1">
      <c r="B276" s="204"/>
      <c r="C276" s="205"/>
      <c r="D276" s="206" t="s">
        <v>71</v>
      </c>
      <c r="E276" s="218" t="s">
        <v>508</v>
      </c>
      <c r="F276" s="218" t="s">
        <v>509</v>
      </c>
      <c r="G276" s="205"/>
      <c r="H276" s="205"/>
      <c r="I276" s="208"/>
      <c r="J276" s="219">
        <f>BK276</f>
        <v>0</v>
      </c>
      <c r="K276" s="205"/>
      <c r="L276" s="210"/>
      <c r="M276" s="211"/>
      <c r="N276" s="212"/>
      <c r="O276" s="212"/>
      <c r="P276" s="213">
        <f>SUM(P277:P295)</f>
        <v>0</v>
      </c>
      <c r="Q276" s="212"/>
      <c r="R276" s="213">
        <f>SUM(R277:R295)</f>
        <v>0.044651020000000007</v>
      </c>
      <c r="S276" s="212"/>
      <c r="T276" s="214">
        <f>SUM(T277:T295)</f>
        <v>0</v>
      </c>
      <c r="AR276" s="215" t="s">
        <v>82</v>
      </c>
      <c r="AT276" s="216" t="s">
        <v>71</v>
      </c>
      <c r="AU276" s="216" t="s">
        <v>80</v>
      </c>
      <c r="AY276" s="215" t="s">
        <v>123</v>
      </c>
      <c r="BK276" s="217">
        <f>SUM(BK277:BK295)</f>
        <v>0</v>
      </c>
    </row>
    <row r="277" s="1" customFormat="1" ht="16.5" customHeight="1">
      <c r="B277" s="45"/>
      <c r="C277" s="220" t="s">
        <v>510</v>
      </c>
      <c r="D277" s="220" t="s">
        <v>126</v>
      </c>
      <c r="E277" s="221" t="s">
        <v>511</v>
      </c>
      <c r="F277" s="222" t="s">
        <v>512</v>
      </c>
      <c r="G277" s="223" t="s">
        <v>260</v>
      </c>
      <c r="H277" s="224">
        <v>185.874</v>
      </c>
      <c r="I277" s="225"/>
      <c r="J277" s="226">
        <f>ROUND(I277*H277,2)</f>
        <v>0</v>
      </c>
      <c r="K277" s="222" t="s">
        <v>130</v>
      </c>
      <c r="L277" s="71"/>
      <c r="M277" s="227" t="s">
        <v>21</v>
      </c>
      <c r="N277" s="228" t="s">
        <v>43</v>
      </c>
      <c r="O277" s="46"/>
      <c r="P277" s="229">
        <f>O277*H277</f>
        <v>0</v>
      </c>
      <c r="Q277" s="229">
        <v>0.00023000000000000001</v>
      </c>
      <c r="R277" s="229">
        <f>Q277*H277</f>
        <v>0.042751020000000001</v>
      </c>
      <c r="S277" s="229">
        <v>0</v>
      </c>
      <c r="T277" s="230">
        <f>S277*H277</f>
        <v>0</v>
      </c>
      <c r="AR277" s="23" t="s">
        <v>211</v>
      </c>
      <c r="AT277" s="23" t="s">
        <v>126</v>
      </c>
      <c r="AU277" s="23" t="s">
        <v>82</v>
      </c>
      <c r="AY277" s="23" t="s">
        <v>123</v>
      </c>
      <c r="BE277" s="231">
        <f>IF(N277="základní",J277,0)</f>
        <v>0</v>
      </c>
      <c r="BF277" s="231">
        <f>IF(N277="snížená",J277,0)</f>
        <v>0</v>
      </c>
      <c r="BG277" s="231">
        <f>IF(N277="zákl. přenesená",J277,0)</f>
        <v>0</v>
      </c>
      <c r="BH277" s="231">
        <f>IF(N277="sníž. přenesená",J277,0)</f>
        <v>0</v>
      </c>
      <c r="BI277" s="231">
        <f>IF(N277="nulová",J277,0)</f>
        <v>0</v>
      </c>
      <c r="BJ277" s="23" t="s">
        <v>80</v>
      </c>
      <c r="BK277" s="231">
        <f>ROUND(I277*H277,2)</f>
        <v>0</v>
      </c>
      <c r="BL277" s="23" t="s">
        <v>211</v>
      </c>
      <c r="BM277" s="23" t="s">
        <v>513</v>
      </c>
    </row>
    <row r="278" s="11" customFormat="1">
      <c r="B278" s="238"/>
      <c r="C278" s="239"/>
      <c r="D278" s="232" t="s">
        <v>202</v>
      </c>
      <c r="E278" s="240" t="s">
        <v>21</v>
      </c>
      <c r="F278" s="241" t="s">
        <v>514</v>
      </c>
      <c r="G278" s="239"/>
      <c r="H278" s="242">
        <v>22.050000000000001</v>
      </c>
      <c r="I278" s="243"/>
      <c r="J278" s="239"/>
      <c r="K278" s="239"/>
      <c r="L278" s="244"/>
      <c r="M278" s="245"/>
      <c r="N278" s="246"/>
      <c r="O278" s="246"/>
      <c r="P278" s="246"/>
      <c r="Q278" s="246"/>
      <c r="R278" s="246"/>
      <c r="S278" s="246"/>
      <c r="T278" s="247"/>
      <c r="AT278" s="248" t="s">
        <v>202</v>
      </c>
      <c r="AU278" s="248" t="s">
        <v>82</v>
      </c>
      <c r="AV278" s="11" t="s">
        <v>82</v>
      </c>
      <c r="AW278" s="11" t="s">
        <v>33</v>
      </c>
      <c r="AX278" s="11" t="s">
        <v>72</v>
      </c>
      <c r="AY278" s="248" t="s">
        <v>123</v>
      </c>
    </row>
    <row r="279" s="11" customFormat="1">
      <c r="B279" s="238"/>
      <c r="C279" s="239"/>
      <c r="D279" s="232" t="s">
        <v>202</v>
      </c>
      <c r="E279" s="240" t="s">
        <v>21</v>
      </c>
      <c r="F279" s="241" t="s">
        <v>515</v>
      </c>
      <c r="G279" s="239"/>
      <c r="H279" s="242">
        <v>5.5</v>
      </c>
      <c r="I279" s="243"/>
      <c r="J279" s="239"/>
      <c r="K279" s="239"/>
      <c r="L279" s="244"/>
      <c r="M279" s="245"/>
      <c r="N279" s="246"/>
      <c r="O279" s="246"/>
      <c r="P279" s="246"/>
      <c r="Q279" s="246"/>
      <c r="R279" s="246"/>
      <c r="S279" s="246"/>
      <c r="T279" s="247"/>
      <c r="AT279" s="248" t="s">
        <v>202</v>
      </c>
      <c r="AU279" s="248" t="s">
        <v>82</v>
      </c>
      <c r="AV279" s="11" t="s">
        <v>82</v>
      </c>
      <c r="AW279" s="11" t="s">
        <v>33</v>
      </c>
      <c r="AX279" s="11" t="s">
        <v>72</v>
      </c>
      <c r="AY279" s="248" t="s">
        <v>123</v>
      </c>
    </row>
    <row r="280" s="11" customFormat="1">
      <c r="B280" s="238"/>
      <c r="C280" s="239"/>
      <c r="D280" s="232" t="s">
        <v>202</v>
      </c>
      <c r="E280" s="240" t="s">
        <v>21</v>
      </c>
      <c r="F280" s="241" t="s">
        <v>516</v>
      </c>
      <c r="G280" s="239"/>
      <c r="H280" s="242">
        <v>0.72999999999999998</v>
      </c>
      <c r="I280" s="243"/>
      <c r="J280" s="239"/>
      <c r="K280" s="239"/>
      <c r="L280" s="244"/>
      <c r="M280" s="245"/>
      <c r="N280" s="246"/>
      <c r="O280" s="246"/>
      <c r="P280" s="246"/>
      <c r="Q280" s="246"/>
      <c r="R280" s="246"/>
      <c r="S280" s="246"/>
      <c r="T280" s="247"/>
      <c r="AT280" s="248" t="s">
        <v>202</v>
      </c>
      <c r="AU280" s="248" t="s">
        <v>82</v>
      </c>
      <c r="AV280" s="11" t="s">
        <v>82</v>
      </c>
      <c r="AW280" s="11" t="s">
        <v>33</v>
      </c>
      <c r="AX280" s="11" t="s">
        <v>72</v>
      </c>
      <c r="AY280" s="248" t="s">
        <v>123</v>
      </c>
    </row>
    <row r="281" s="11" customFormat="1">
      <c r="B281" s="238"/>
      <c r="C281" s="239"/>
      <c r="D281" s="232" t="s">
        <v>202</v>
      </c>
      <c r="E281" s="240" t="s">
        <v>21</v>
      </c>
      <c r="F281" s="241" t="s">
        <v>517</v>
      </c>
      <c r="G281" s="239"/>
      <c r="H281" s="242">
        <v>28.530000000000001</v>
      </c>
      <c r="I281" s="243"/>
      <c r="J281" s="239"/>
      <c r="K281" s="239"/>
      <c r="L281" s="244"/>
      <c r="M281" s="245"/>
      <c r="N281" s="246"/>
      <c r="O281" s="246"/>
      <c r="P281" s="246"/>
      <c r="Q281" s="246"/>
      <c r="R281" s="246"/>
      <c r="S281" s="246"/>
      <c r="T281" s="247"/>
      <c r="AT281" s="248" t="s">
        <v>202</v>
      </c>
      <c r="AU281" s="248" t="s">
        <v>82</v>
      </c>
      <c r="AV281" s="11" t="s">
        <v>82</v>
      </c>
      <c r="AW281" s="11" t="s">
        <v>33</v>
      </c>
      <c r="AX281" s="11" t="s">
        <v>72</v>
      </c>
      <c r="AY281" s="248" t="s">
        <v>123</v>
      </c>
    </row>
    <row r="282" s="11" customFormat="1">
      <c r="B282" s="238"/>
      <c r="C282" s="239"/>
      <c r="D282" s="232" t="s">
        <v>202</v>
      </c>
      <c r="E282" s="240" t="s">
        <v>21</v>
      </c>
      <c r="F282" s="241" t="s">
        <v>518</v>
      </c>
      <c r="G282" s="239"/>
      <c r="H282" s="242">
        <v>1.03</v>
      </c>
      <c r="I282" s="243"/>
      <c r="J282" s="239"/>
      <c r="K282" s="239"/>
      <c r="L282" s="244"/>
      <c r="M282" s="245"/>
      <c r="N282" s="246"/>
      <c r="O282" s="246"/>
      <c r="P282" s="246"/>
      <c r="Q282" s="246"/>
      <c r="R282" s="246"/>
      <c r="S282" s="246"/>
      <c r="T282" s="247"/>
      <c r="AT282" s="248" t="s">
        <v>202</v>
      </c>
      <c r="AU282" s="248" t="s">
        <v>82</v>
      </c>
      <c r="AV282" s="11" t="s">
        <v>82</v>
      </c>
      <c r="AW282" s="11" t="s">
        <v>33</v>
      </c>
      <c r="AX282" s="11" t="s">
        <v>72</v>
      </c>
      <c r="AY282" s="248" t="s">
        <v>123</v>
      </c>
    </row>
    <row r="283" s="11" customFormat="1">
      <c r="B283" s="238"/>
      <c r="C283" s="239"/>
      <c r="D283" s="232" t="s">
        <v>202</v>
      </c>
      <c r="E283" s="240" t="s">
        <v>21</v>
      </c>
      <c r="F283" s="241" t="s">
        <v>519</v>
      </c>
      <c r="G283" s="239"/>
      <c r="H283" s="242">
        <v>21.719999999999999</v>
      </c>
      <c r="I283" s="243"/>
      <c r="J283" s="239"/>
      <c r="K283" s="239"/>
      <c r="L283" s="244"/>
      <c r="M283" s="245"/>
      <c r="N283" s="246"/>
      <c r="O283" s="246"/>
      <c r="P283" s="246"/>
      <c r="Q283" s="246"/>
      <c r="R283" s="246"/>
      <c r="S283" s="246"/>
      <c r="T283" s="247"/>
      <c r="AT283" s="248" t="s">
        <v>202</v>
      </c>
      <c r="AU283" s="248" t="s">
        <v>82</v>
      </c>
      <c r="AV283" s="11" t="s">
        <v>82</v>
      </c>
      <c r="AW283" s="11" t="s">
        <v>33</v>
      </c>
      <c r="AX283" s="11" t="s">
        <v>72</v>
      </c>
      <c r="AY283" s="248" t="s">
        <v>123</v>
      </c>
    </row>
    <row r="284" s="11" customFormat="1">
      <c r="B284" s="238"/>
      <c r="C284" s="239"/>
      <c r="D284" s="232" t="s">
        <v>202</v>
      </c>
      <c r="E284" s="240" t="s">
        <v>21</v>
      </c>
      <c r="F284" s="241" t="s">
        <v>520</v>
      </c>
      <c r="G284" s="239"/>
      <c r="H284" s="242">
        <v>8.9499999999999993</v>
      </c>
      <c r="I284" s="243"/>
      <c r="J284" s="239"/>
      <c r="K284" s="239"/>
      <c r="L284" s="244"/>
      <c r="M284" s="245"/>
      <c r="N284" s="246"/>
      <c r="O284" s="246"/>
      <c r="P284" s="246"/>
      <c r="Q284" s="246"/>
      <c r="R284" s="246"/>
      <c r="S284" s="246"/>
      <c r="T284" s="247"/>
      <c r="AT284" s="248" t="s">
        <v>202</v>
      </c>
      <c r="AU284" s="248" t="s">
        <v>82</v>
      </c>
      <c r="AV284" s="11" t="s">
        <v>82</v>
      </c>
      <c r="AW284" s="11" t="s">
        <v>33</v>
      </c>
      <c r="AX284" s="11" t="s">
        <v>72</v>
      </c>
      <c r="AY284" s="248" t="s">
        <v>123</v>
      </c>
    </row>
    <row r="285" s="11" customFormat="1">
      <c r="B285" s="238"/>
      <c r="C285" s="239"/>
      <c r="D285" s="232" t="s">
        <v>202</v>
      </c>
      <c r="E285" s="240" t="s">
        <v>21</v>
      </c>
      <c r="F285" s="241" t="s">
        <v>521</v>
      </c>
      <c r="G285" s="239"/>
      <c r="H285" s="242">
        <v>17.050000000000001</v>
      </c>
      <c r="I285" s="243"/>
      <c r="J285" s="239"/>
      <c r="K285" s="239"/>
      <c r="L285" s="244"/>
      <c r="M285" s="245"/>
      <c r="N285" s="246"/>
      <c r="O285" s="246"/>
      <c r="P285" s="246"/>
      <c r="Q285" s="246"/>
      <c r="R285" s="246"/>
      <c r="S285" s="246"/>
      <c r="T285" s="247"/>
      <c r="AT285" s="248" t="s">
        <v>202</v>
      </c>
      <c r="AU285" s="248" t="s">
        <v>82</v>
      </c>
      <c r="AV285" s="11" t="s">
        <v>82</v>
      </c>
      <c r="AW285" s="11" t="s">
        <v>33</v>
      </c>
      <c r="AX285" s="11" t="s">
        <v>72</v>
      </c>
      <c r="AY285" s="248" t="s">
        <v>123</v>
      </c>
    </row>
    <row r="286" s="11" customFormat="1">
      <c r="B286" s="238"/>
      <c r="C286" s="239"/>
      <c r="D286" s="232" t="s">
        <v>202</v>
      </c>
      <c r="E286" s="240" t="s">
        <v>21</v>
      </c>
      <c r="F286" s="241" t="s">
        <v>522</v>
      </c>
      <c r="G286" s="239"/>
      <c r="H286" s="242">
        <v>9.9100000000000001</v>
      </c>
      <c r="I286" s="243"/>
      <c r="J286" s="239"/>
      <c r="K286" s="239"/>
      <c r="L286" s="244"/>
      <c r="M286" s="245"/>
      <c r="N286" s="246"/>
      <c r="O286" s="246"/>
      <c r="P286" s="246"/>
      <c r="Q286" s="246"/>
      <c r="R286" s="246"/>
      <c r="S286" s="246"/>
      <c r="T286" s="247"/>
      <c r="AT286" s="248" t="s">
        <v>202</v>
      </c>
      <c r="AU286" s="248" t="s">
        <v>82</v>
      </c>
      <c r="AV286" s="11" t="s">
        <v>82</v>
      </c>
      <c r="AW286" s="11" t="s">
        <v>33</v>
      </c>
      <c r="AX286" s="11" t="s">
        <v>72</v>
      </c>
      <c r="AY286" s="248" t="s">
        <v>123</v>
      </c>
    </row>
    <row r="287" s="11" customFormat="1">
      <c r="B287" s="238"/>
      <c r="C287" s="239"/>
      <c r="D287" s="232" t="s">
        <v>202</v>
      </c>
      <c r="E287" s="240" t="s">
        <v>21</v>
      </c>
      <c r="F287" s="241" t="s">
        <v>523</v>
      </c>
      <c r="G287" s="239"/>
      <c r="H287" s="242">
        <v>16.68</v>
      </c>
      <c r="I287" s="243"/>
      <c r="J287" s="239"/>
      <c r="K287" s="239"/>
      <c r="L287" s="244"/>
      <c r="M287" s="245"/>
      <c r="N287" s="246"/>
      <c r="O287" s="246"/>
      <c r="P287" s="246"/>
      <c r="Q287" s="246"/>
      <c r="R287" s="246"/>
      <c r="S287" s="246"/>
      <c r="T287" s="247"/>
      <c r="AT287" s="248" t="s">
        <v>202</v>
      </c>
      <c r="AU287" s="248" t="s">
        <v>82</v>
      </c>
      <c r="AV287" s="11" t="s">
        <v>82</v>
      </c>
      <c r="AW287" s="11" t="s">
        <v>33</v>
      </c>
      <c r="AX287" s="11" t="s">
        <v>72</v>
      </c>
      <c r="AY287" s="248" t="s">
        <v>123</v>
      </c>
    </row>
    <row r="288" s="11" customFormat="1">
      <c r="B288" s="238"/>
      <c r="C288" s="239"/>
      <c r="D288" s="232" t="s">
        <v>202</v>
      </c>
      <c r="E288" s="240" t="s">
        <v>21</v>
      </c>
      <c r="F288" s="241" t="s">
        <v>524</v>
      </c>
      <c r="G288" s="239"/>
      <c r="H288" s="242">
        <v>53.723999999999997</v>
      </c>
      <c r="I288" s="243"/>
      <c r="J288" s="239"/>
      <c r="K288" s="239"/>
      <c r="L288" s="244"/>
      <c r="M288" s="245"/>
      <c r="N288" s="246"/>
      <c r="O288" s="246"/>
      <c r="P288" s="246"/>
      <c r="Q288" s="246"/>
      <c r="R288" s="246"/>
      <c r="S288" s="246"/>
      <c r="T288" s="247"/>
      <c r="AT288" s="248" t="s">
        <v>202</v>
      </c>
      <c r="AU288" s="248" t="s">
        <v>82</v>
      </c>
      <c r="AV288" s="11" t="s">
        <v>82</v>
      </c>
      <c r="AW288" s="11" t="s">
        <v>33</v>
      </c>
      <c r="AX288" s="11" t="s">
        <v>72</v>
      </c>
      <c r="AY288" s="248" t="s">
        <v>123</v>
      </c>
    </row>
    <row r="289" s="12" customFormat="1">
      <c r="B289" s="249"/>
      <c r="C289" s="250"/>
      <c r="D289" s="232" t="s">
        <v>202</v>
      </c>
      <c r="E289" s="251" t="s">
        <v>21</v>
      </c>
      <c r="F289" s="252" t="s">
        <v>221</v>
      </c>
      <c r="G289" s="250"/>
      <c r="H289" s="253">
        <v>185.874</v>
      </c>
      <c r="I289" s="254"/>
      <c r="J289" s="250"/>
      <c r="K289" s="250"/>
      <c r="L289" s="255"/>
      <c r="M289" s="256"/>
      <c r="N289" s="257"/>
      <c r="O289" s="257"/>
      <c r="P289" s="257"/>
      <c r="Q289" s="257"/>
      <c r="R289" s="257"/>
      <c r="S289" s="257"/>
      <c r="T289" s="258"/>
      <c r="AT289" s="259" t="s">
        <v>202</v>
      </c>
      <c r="AU289" s="259" t="s">
        <v>82</v>
      </c>
      <c r="AV289" s="12" t="s">
        <v>140</v>
      </c>
      <c r="AW289" s="12" t="s">
        <v>33</v>
      </c>
      <c r="AX289" s="12" t="s">
        <v>80</v>
      </c>
      <c r="AY289" s="259" t="s">
        <v>123</v>
      </c>
    </row>
    <row r="290" s="1" customFormat="1" ht="25.5" customHeight="1">
      <c r="B290" s="45"/>
      <c r="C290" s="220" t="s">
        <v>525</v>
      </c>
      <c r="D290" s="220" t="s">
        <v>126</v>
      </c>
      <c r="E290" s="221" t="s">
        <v>526</v>
      </c>
      <c r="F290" s="222" t="s">
        <v>527</v>
      </c>
      <c r="G290" s="223" t="s">
        <v>260</v>
      </c>
      <c r="H290" s="224">
        <v>5</v>
      </c>
      <c r="I290" s="225"/>
      <c r="J290" s="226">
        <f>ROUND(I290*H290,2)</f>
        <v>0</v>
      </c>
      <c r="K290" s="222" t="s">
        <v>130</v>
      </c>
      <c r="L290" s="71"/>
      <c r="M290" s="227" t="s">
        <v>21</v>
      </c>
      <c r="N290" s="228" t="s">
        <v>43</v>
      </c>
      <c r="O290" s="46"/>
      <c r="P290" s="229">
        <f>O290*H290</f>
        <v>0</v>
      </c>
      <c r="Q290" s="229">
        <v>0.00013999999999999999</v>
      </c>
      <c r="R290" s="229">
        <f>Q290*H290</f>
        <v>0.00069999999999999988</v>
      </c>
      <c r="S290" s="229">
        <v>0</v>
      </c>
      <c r="T290" s="230">
        <f>S290*H290</f>
        <v>0</v>
      </c>
      <c r="AR290" s="23" t="s">
        <v>211</v>
      </c>
      <c r="AT290" s="23" t="s">
        <v>126</v>
      </c>
      <c r="AU290" s="23" t="s">
        <v>82</v>
      </c>
      <c r="AY290" s="23" t="s">
        <v>123</v>
      </c>
      <c r="BE290" s="231">
        <f>IF(N290="základní",J290,0)</f>
        <v>0</v>
      </c>
      <c r="BF290" s="231">
        <f>IF(N290="snížená",J290,0)</f>
        <v>0</v>
      </c>
      <c r="BG290" s="231">
        <f>IF(N290="zákl. přenesená",J290,0)</f>
        <v>0</v>
      </c>
      <c r="BH290" s="231">
        <f>IF(N290="sníž. přenesená",J290,0)</f>
        <v>0</v>
      </c>
      <c r="BI290" s="231">
        <f>IF(N290="nulová",J290,0)</f>
        <v>0</v>
      </c>
      <c r="BJ290" s="23" t="s">
        <v>80</v>
      </c>
      <c r="BK290" s="231">
        <f>ROUND(I290*H290,2)</f>
        <v>0</v>
      </c>
      <c r="BL290" s="23" t="s">
        <v>211</v>
      </c>
      <c r="BM290" s="23" t="s">
        <v>528</v>
      </c>
    </row>
    <row r="291" s="11" customFormat="1">
      <c r="B291" s="238"/>
      <c r="C291" s="239"/>
      <c r="D291" s="232" t="s">
        <v>202</v>
      </c>
      <c r="E291" s="240" t="s">
        <v>21</v>
      </c>
      <c r="F291" s="241" t="s">
        <v>529</v>
      </c>
      <c r="G291" s="239"/>
      <c r="H291" s="242">
        <v>5</v>
      </c>
      <c r="I291" s="243"/>
      <c r="J291" s="239"/>
      <c r="K291" s="239"/>
      <c r="L291" s="244"/>
      <c r="M291" s="245"/>
      <c r="N291" s="246"/>
      <c r="O291" s="246"/>
      <c r="P291" s="246"/>
      <c r="Q291" s="246"/>
      <c r="R291" s="246"/>
      <c r="S291" s="246"/>
      <c r="T291" s="247"/>
      <c r="AT291" s="248" t="s">
        <v>202</v>
      </c>
      <c r="AU291" s="248" t="s">
        <v>82</v>
      </c>
      <c r="AV291" s="11" t="s">
        <v>82</v>
      </c>
      <c r="AW291" s="11" t="s">
        <v>33</v>
      </c>
      <c r="AX291" s="11" t="s">
        <v>80</v>
      </c>
      <c r="AY291" s="248" t="s">
        <v>123</v>
      </c>
    </row>
    <row r="292" s="1" customFormat="1" ht="16.5" customHeight="1">
      <c r="B292" s="45"/>
      <c r="C292" s="220" t="s">
        <v>276</v>
      </c>
      <c r="D292" s="220" t="s">
        <v>126</v>
      </c>
      <c r="E292" s="221" t="s">
        <v>530</v>
      </c>
      <c r="F292" s="222" t="s">
        <v>531</v>
      </c>
      <c r="G292" s="223" t="s">
        <v>260</v>
      </c>
      <c r="H292" s="224">
        <v>5</v>
      </c>
      <c r="I292" s="225"/>
      <c r="J292" s="226">
        <f>ROUND(I292*H292,2)</f>
        <v>0</v>
      </c>
      <c r="K292" s="222" t="s">
        <v>130</v>
      </c>
      <c r="L292" s="71"/>
      <c r="M292" s="227" t="s">
        <v>21</v>
      </c>
      <c r="N292" s="228" t="s">
        <v>43</v>
      </c>
      <c r="O292" s="46"/>
      <c r="P292" s="229">
        <f>O292*H292</f>
        <v>0</v>
      </c>
      <c r="Q292" s="229">
        <v>0.00012</v>
      </c>
      <c r="R292" s="229">
        <f>Q292*H292</f>
        <v>0.00060000000000000006</v>
      </c>
      <c r="S292" s="229">
        <v>0</v>
      </c>
      <c r="T292" s="230">
        <f>S292*H292</f>
        <v>0</v>
      </c>
      <c r="AR292" s="23" t="s">
        <v>211</v>
      </c>
      <c r="AT292" s="23" t="s">
        <v>126</v>
      </c>
      <c r="AU292" s="23" t="s">
        <v>82</v>
      </c>
      <c r="AY292" s="23" t="s">
        <v>123</v>
      </c>
      <c r="BE292" s="231">
        <f>IF(N292="základní",J292,0)</f>
        <v>0</v>
      </c>
      <c r="BF292" s="231">
        <f>IF(N292="snížená",J292,0)</f>
        <v>0</v>
      </c>
      <c r="BG292" s="231">
        <f>IF(N292="zákl. přenesená",J292,0)</f>
        <v>0</v>
      </c>
      <c r="BH292" s="231">
        <f>IF(N292="sníž. přenesená",J292,0)</f>
        <v>0</v>
      </c>
      <c r="BI292" s="231">
        <f>IF(N292="nulová",J292,0)</f>
        <v>0</v>
      </c>
      <c r="BJ292" s="23" t="s">
        <v>80</v>
      </c>
      <c r="BK292" s="231">
        <f>ROUND(I292*H292,2)</f>
        <v>0</v>
      </c>
      <c r="BL292" s="23" t="s">
        <v>211</v>
      </c>
      <c r="BM292" s="23" t="s">
        <v>532</v>
      </c>
    </row>
    <row r="293" s="11" customFormat="1">
      <c r="B293" s="238"/>
      <c r="C293" s="239"/>
      <c r="D293" s="232" t="s">
        <v>202</v>
      </c>
      <c r="E293" s="240" t="s">
        <v>21</v>
      </c>
      <c r="F293" s="241" t="s">
        <v>529</v>
      </c>
      <c r="G293" s="239"/>
      <c r="H293" s="242">
        <v>5</v>
      </c>
      <c r="I293" s="243"/>
      <c r="J293" s="239"/>
      <c r="K293" s="239"/>
      <c r="L293" s="244"/>
      <c r="M293" s="245"/>
      <c r="N293" s="246"/>
      <c r="O293" s="246"/>
      <c r="P293" s="246"/>
      <c r="Q293" s="246"/>
      <c r="R293" s="246"/>
      <c r="S293" s="246"/>
      <c r="T293" s="247"/>
      <c r="AT293" s="248" t="s">
        <v>202</v>
      </c>
      <c r="AU293" s="248" t="s">
        <v>82</v>
      </c>
      <c r="AV293" s="11" t="s">
        <v>82</v>
      </c>
      <c r="AW293" s="11" t="s">
        <v>33</v>
      </c>
      <c r="AX293" s="11" t="s">
        <v>80</v>
      </c>
      <c r="AY293" s="248" t="s">
        <v>123</v>
      </c>
    </row>
    <row r="294" s="1" customFormat="1" ht="25.5" customHeight="1">
      <c r="B294" s="45"/>
      <c r="C294" s="220" t="s">
        <v>533</v>
      </c>
      <c r="D294" s="220" t="s">
        <v>126</v>
      </c>
      <c r="E294" s="221" t="s">
        <v>534</v>
      </c>
      <c r="F294" s="222" t="s">
        <v>535</v>
      </c>
      <c r="G294" s="223" t="s">
        <v>260</v>
      </c>
      <c r="H294" s="224">
        <v>5</v>
      </c>
      <c r="I294" s="225"/>
      <c r="J294" s="226">
        <f>ROUND(I294*H294,2)</f>
        <v>0</v>
      </c>
      <c r="K294" s="222" t="s">
        <v>130</v>
      </c>
      <c r="L294" s="71"/>
      <c r="M294" s="227" t="s">
        <v>21</v>
      </c>
      <c r="N294" s="228" t="s">
        <v>43</v>
      </c>
      <c r="O294" s="46"/>
      <c r="P294" s="229">
        <f>O294*H294</f>
        <v>0</v>
      </c>
      <c r="Q294" s="229">
        <v>0.00012</v>
      </c>
      <c r="R294" s="229">
        <f>Q294*H294</f>
        <v>0.00060000000000000006</v>
      </c>
      <c r="S294" s="229">
        <v>0</v>
      </c>
      <c r="T294" s="230">
        <f>S294*H294</f>
        <v>0</v>
      </c>
      <c r="AR294" s="23" t="s">
        <v>211</v>
      </c>
      <c r="AT294" s="23" t="s">
        <v>126</v>
      </c>
      <c r="AU294" s="23" t="s">
        <v>82</v>
      </c>
      <c r="AY294" s="23" t="s">
        <v>123</v>
      </c>
      <c r="BE294" s="231">
        <f>IF(N294="základní",J294,0)</f>
        <v>0</v>
      </c>
      <c r="BF294" s="231">
        <f>IF(N294="snížená",J294,0)</f>
        <v>0</v>
      </c>
      <c r="BG294" s="231">
        <f>IF(N294="zákl. přenesená",J294,0)</f>
        <v>0</v>
      </c>
      <c r="BH294" s="231">
        <f>IF(N294="sníž. přenesená",J294,0)</f>
        <v>0</v>
      </c>
      <c r="BI294" s="231">
        <f>IF(N294="nulová",J294,0)</f>
        <v>0</v>
      </c>
      <c r="BJ294" s="23" t="s">
        <v>80</v>
      </c>
      <c r="BK294" s="231">
        <f>ROUND(I294*H294,2)</f>
        <v>0</v>
      </c>
      <c r="BL294" s="23" t="s">
        <v>211</v>
      </c>
      <c r="BM294" s="23" t="s">
        <v>536</v>
      </c>
    </row>
    <row r="295" s="11" customFormat="1">
      <c r="B295" s="238"/>
      <c r="C295" s="239"/>
      <c r="D295" s="232" t="s">
        <v>202</v>
      </c>
      <c r="E295" s="240" t="s">
        <v>21</v>
      </c>
      <c r="F295" s="241" t="s">
        <v>529</v>
      </c>
      <c r="G295" s="239"/>
      <c r="H295" s="242">
        <v>5</v>
      </c>
      <c r="I295" s="243"/>
      <c r="J295" s="239"/>
      <c r="K295" s="239"/>
      <c r="L295" s="244"/>
      <c r="M295" s="281"/>
      <c r="N295" s="282"/>
      <c r="O295" s="282"/>
      <c r="P295" s="282"/>
      <c r="Q295" s="282"/>
      <c r="R295" s="282"/>
      <c r="S295" s="282"/>
      <c r="T295" s="283"/>
      <c r="AT295" s="248" t="s">
        <v>202</v>
      </c>
      <c r="AU295" s="248" t="s">
        <v>82</v>
      </c>
      <c r="AV295" s="11" t="s">
        <v>82</v>
      </c>
      <c r="AW295" s="11" t="s">
        <v>33</v>
      </c>
      <c r="AX295" s="11" t="s">
        <v>80</v>
      </c>
      <c r="AY295" s="248" t="s">
        <v>123</v>
      </c>
    </row>
    <row r="296" s="1" customFormat="1" ht="6.96" customHeight="1">
      <c r="B296" s="66"/>
      <c r="C296" s="67"/>
      <c r="D296" s="67"/>
      <c r="E296" s="67"/>
      <c r="F296" s="67"/>
      <c r="G296" s="67"/>
      <c r="H296" s="67"/>
      <c r="I296" s="165"/>
      <c r="J296" s="67"/>
      <c r="K296" s="67"/>
      <c r="L296" s="71"/>
    </row>
  </sheetData>
  <sheetProtection sheet="1" autoFilter="0" formatColumns="0" formatRows="0" objects="1" scenarios="1" spinCount="100000" saltValue="17qW2ujK0Ic2iypHpUXbbQv0fTJlgx1B0p1zxye2hbqqpDGx433h/g/dd/J3V1LAppqCw+OGuFaLX8RtMxwsqw==" hashValue="SqprZnsui1Qy4wRVC2eXVymwWNm1ycc4J66HgPwEro/a2kpbEzo2Q2cs8NgQIktLxugS6MF5neYcZlR7Ai2cAA==" algorithmName="SHA-512" password="CC35"/>
  <autoFilter ref="C95:K295"/>
  <mergeCells count="10">
    <mergeCell ref="E7:H7"/>
    <mergeCell ref="E9:H9"/>
    <mergeCell ref="E24:H24"/>
    <mergeCell ref="E45:H45"/>
    <mergeCell ref="E47:H47"/>
    <mergeCell ref="J51:J52"/>
    <mergeCell ref="E86:H86"/>
    <mergeCell ref="E88:H88"/>
    <mergeCell ref="G1:H1"/>
    <mergeCell ref="L2:V2"/>
  </mergeCells>
  <hyperlinks>
    <hyperlink ref="F1:G1" location="C2" display="1) Krycí list soupisu"/>
    <hyperlink ref="G1:H1" location="C54" display="2) Rekapitulace"/>
    <hyperlink ref="J1" location="C95"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5"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36"/>
      <c r="C1" s="136"/>
      <c r="D1" s="137" t="s">
        <v>1</v>
      </c>
      <c r="E1" s="136"/>
      <c r="F1" s="138" t="s">
        <v>89</v>
      </c>
      <c r="G1" s="138" t="s">
        <v>90</v>
      </c>
      <c r="H1" s="138"/>
      <c r="I1" s="139"/>
      <c r="J1" s="138" t="s">
        <v>91</v>
      </c>
      <c r="K1" s="137" t="s">
        <v>92</v>
      </c>
      <c r="L1" s="138" t="s">
        <v>93</v>
      </c>
      <c r="M1" s="138"/>
      <c r="N1" s="138"/>
      <c r="O1" s="138"/>
      <c r="P1" s="138"/>
      <c r="Q1" s="138"/>
      <c r="R1" s="138"/>
      <c r="S1" s="138"/>
      <c r="T1" s="138"/>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c r="AT2" s="23" t="s">
        <v>88</v>
      </c>
    </row>
    <row r="3" ht="6.96" customHeight="1">
      <c r="B3" s="24"/>
      <c r="C3" s="25"/>
      <c r="D3" s="25"/>
      <c r="E3" s="25"/>
      <c r="F3" s="25"/>
      <c r="G3" s="25"/>
      <c r="H3" s="25"/>
      <c r="I3" s="140"/>
      <c r="J3" s="25"/>
      <c r="K3" s="26"/>
      <c r="AT3" s="23" t="s">
        <v>82</v>
      </c>
    </row>
    <row r="4" ht="36.96" customHeight="1">
      <c r="B4" s="27"/>
      <c r="C4" s="28"/>
      <c r="D4" s="29" t="s">
        <v>94</v>
      </c>
      <c r="E4" s="28"/>
      <c r="F4" s="28"/>
      <c r="G4" s="28"/>
      <c r="H4" s="28"/>
      <c r="I4" s="141"/>
      <c r="J4" s="28"/>
      <c r="K4" s="30"/>
      <c r="M4" s="31" t="s">
        <v>12</v>
      </c>
      <c r="AT4" s="23" t="s">
        <v>6</v>
      </c>
    </row>
    <row r="5" ht="6.96" customHeight="1">
      <c r="B5" s="27"/>
      <c r="C5" s="28"/>
      <c r="D5" s="28"/>
      <c r="E5" s="28"/>
      <c r="F5" s="28"/>
      <c r="G5" s="28"/>
      <c r="H5" s="28"/>
      <c r="I5" s="141"/>
      <c r="J5" s="28"/>
      <c r="K5" s="30"/>
    </row>
    <row r="6">
      <c r="B6" s="27"/>
      <c r="C6" s="28"/>
      <c r="D6" s="39" t="s">
        <v>18</v>
      </c>
      <c r="E6" s="28"/>
      <c r="F6" s="28"/>
      <c r="G6" s="28"/>
      <c r="H6" s="28"/>
      <c r="I6" s="141"/>
      <c r="J6" s="28"/>
      <c r="K6" s="30"/>
    </row>
    <row r="7" ht="16.5" customHeight="1">
      <c r="B7" s="27"/>
      <c r="C7" s="28"/>
      <c r="D7" s="28"/>
      <c r="E7" s="142" t="str">
        <f>'Rekapitulace stavby'!K6</f>
        <v>Individuální projekt Altánu</v>
      </c>
      <c r="F7" s="39"/>
      <c r="G7" s="39"/>
      <c r="H7" s="39"/>
      <c r="I7" s="141"/>
      <c r="J7" s="28"/>
      <c r="K7" s="30"/>
    </row>
    <row r="8" s="1" customFormat="1">
      <c r="B8" s="45"/>
      <c r="C8" s="46"/>
      <c r="D8" s="39" t="s">
        <v>95</v>
      </c>
      <c r="E8" s="46"/>
      <c r="F8" s="46"/>
      <c r="G8" s="46"/>
      <c r="H8" s="46"/>
      <c r="I8" s="143"/>
      <c r="J8" s="46"/>
      <c r="K8" s="50"/>
    </row>
    <row r="9" s="1" customFormat="1" ht="36.96" customHeight="1">
      <c r="B9" s="45"/>
      <c r="C9" s="46"/>
      <c r="D9" s="46"/>
      <c r="E9" s="144" t="s">
        <v>537</v>
      </c>
      <c r="F9" s="46"/>
      <c r="G9" s="46"/>
      <c r="H9" s="46"/>
      <c r="I9" s="143"/>
      <c r="J9" s="46"/>
      <c r="K9" s="50"/>
    </row>
    <row r="10" s="1" customFormat="1">
      <c r="B10" s="45"/>
      <c r="C10" s="46"/>
      <c r="D10" s="46"/>
      <c r="E10" s="46"/>
      <c r="F10" s="46"/>
      <c r="G10" s="46"/>
      <c r="H10" s="46"/>
      <c r="I10" s="143"/>
      <c r="J10" s="46"/>
      <c r="K10" s="50"/>
    </row>
    <row r="11" s="1" customFormat="1" ht="14.4" customHeight="1">
      <c r="B11" s="45"/>
      <c r="C11" s="46"/>
      <c r="D11" s="39" t="s">
        <v>20</v>
      </c>
      <c r="E11" s="46"/>
      <c r="F11" s="34" t="s">
        <v>21</v>
      </c>
      <c r="G11" s="46"/>
      <c r="H11" s="46"/>
      <c r="I11" s="145" t="s">
        <v>22</v>
      </c>
      <c r="J11" s="34" t="s">
        <v>21</v>
      </c>
      <c r="K11" s="50"/>
    </row>
    <row r="12" s="1" customFormat="1" ht="14.4" customHeight="1">
      <c r="B12" s="45"/>
      <c r="C12" s="46"/>
      <c r="D12" s="39" t="s">
        <v>23</v>
      </c>
      <c r="E12" s="46"/>
      <c r="F12" s="34" t="s">
        <v>24</v>
      </c>
      <c r="G12" s="46"/>
      <c r="H12" s="46"/>
      <c r="I12" s="145" t="s">
        <v>25</v>
      </c>
      <c r="J12" s="146" t="str">
        <f>'Rekapitulace stavby'!AN8</f>
        <v>22. 8. 2018</v>
      </c>
      <c r="K12" s="50"/>
    </row>
    <row r="13" s="1" customFormat="1" ht="10.8" customHeight="1">
      <c r="B13" s="45"/>
      <c r="C13" s="46"/>
      <c r="D13" s="46"/>
      <c r="E13" s="46"/>
      <c r="F13" s="46"/>
      <c r="G13" s="46"/>
      <c r="H13" s="46"/>
      <c r="I13" s="143"/>
      <c r="J13" s="46"/>
      <c r="K13" s="50"/>
    </row>
    <row r="14" s="1" customFormat="1" ht="14.4" customHeight="1">
      <c r="B14" s="45"/>
      <c r="C14" s="46"/>
      <c r="D14" s="39" t="s">
        <v>27</v>
      </c>
      <c r="E14" s="46"/>
      <c r="F14" s="46"/>
      <c r="G14" s="46"/>
      <c r="H14" s="46"/>
      <c r="I14" s="145" t="s">
        <v>28</v>
      </c>
      <c r="J14" s="34" t="s">
        <v>21</v>
      </c>
      <c r="K14" s="50"/>
    </row>
    <row r="15" s="1" customFormat="1" ht="18" customHeight="1">
      <c r="B15" s="45"/>
      <c r="C15" s="46"/>
      <c r="D15" s="46"/>
      <c r="E15" s="34" t="s">
        <v>29</v>
      </c>
      <c r="F15" s="46"/>
      <c r="G15" s="46"/>
      <c r="H15" s="46"/>
      <c r="I15" s="145" t="s">
        <v>30</v>
      </c>
      <c r="J15" s="34" t="s">
        <v>21</v>
      </c>
      <c r="K15" s="50"/>
    </row>
    <row r="16" s="1" customFormat="1" ht="6.96" customHeight="1">
      <c r="B16" s="45"/>
      <c r="C16" s="46"/>
      <c r="D16" s="46"/>
      <c r="E16" s="46"/>
      <c r="F16" s="46"/>
      <c r="G16" s="46"/>
      <c r="H16" s="46"/>
      <c r="I16" s="143"/>
      <c r="J16" s="46"/>
      <c r="K16" s="50"/>
    </row>
    <row r="17" s="1" customFormat="1" ht="14.4" customHeight="1">
      <c r="B17" s="45"/>
      <c r="C17" s="46"/>
      <c r="D17" s="39" t="s">
        <v>31</v>
      </c>
      <c r="E17" s="46"/>
      <c r="F17" s="46"/>
      <c r="G17" s="46"/>
      <c r="H17" s="46"/>
      <c r="I17" s="145" t="s">
        <v>28</v>
      </c>
      <c r="J17" s="34" t="str">
        <f>IF('Rekapitulace stavby'!AN13="Vyplň údaj","",IF('Rekapitulace stavby'!AN13="","",'Rekapitulace stavby'!AN13))</f>
        <v/>
      </c>
      <c r="K17" s="50"/>
    </row>
    <row r="18" s="1" customFormat="1" ht="18" customHeight="1">
      <c r="B18" s="45"/>
      <c r="C18" s="46"/>
      <c r="D18" s="46"/>
      <c r="E18" s="34" t="str">
        <f>IF('Rekapitulace stavby'!E14="Vyplň údaj","",IF('Rekapitulace stavby'!E14="","",'Rekapitulace stavby'!E14))</f>
        <v/>
      </c>
      <c r="F18" s="46"/>
      <c r="G18" s="46"/>
      <c r="H18" s="46"/>
      <c r="I18" s="145" t="s">
        <v>30</v>
      </c>
      <c r="J18" s="34" t="str">
        <f>IF('Rekapitulace stavby'!AN14="Vyplň údaj","",IF('Rekapitulace stavby'!AN14="","",'Rekapitulace stavby'!AN14))</f>
        <v/>
      </c>
      <c r="K18" s="50"/>
    </row>
    <row r="19" s="1" customFormat="1" ht="6.96" customHeight="1">
      <c r="B19" s="45"/>
      <c r="C19" s="46"/>
      <c r="D19" s="46"/>
      <c r="E19" s="46"/>
      <c r="F19" s="46"/>
      <c r="G19" s="46"/>
      <c r="H19" s="46"/>
      <c r="I19" s="143"/>
      <c r="J19" s="46"/>
      <c r="K19" s="50"/>
    </row>
    <row r="20" s="1" customFormat="1" ht="14.4" customHeight="1">
      <c r="B20" s="45"/>
      <c r="C20" s="46"/>
      <c r="D20" s="39" t="s">
        <v>34</v>
      </c>
      <c r="E20" s="46"/>
      <c r="F20" s="46"/>
      <c r="G20" s="46"/>
      <c r="H20" s="46"/>
      <c r="I20" s="145" t="s">
        <v>28</v>
      </c>
      <c r="J20" s="34" t="s">
        <v>21</v>
      </c>
      <c r="K20" s="50"/>
    </row>
    <row r="21" s="1" customFormat="1" ht="18" customHeight="1">
      <c r="B21" s="45"/>
      <c r="C21" s="46"/>
      <c r="D21" s="46"/>
      <c r="E21" s="34" t="s">
        <v>35</v>
      </c>
      <c r="F21" s="46"/>
      <c r="G21" s="46"/>
      <c r="H21" s="46"/>
      <c r="I21" s="145" t="s">
        <v>30</v>
      </c>
      <c r="J21" s="34" t="s">
        <v>21</v>
      </c>
      <c r="K21" s="50"/>
    </row>
    <row r="22" s="1" customFormat="1" ht="6.96" customHeight="1">
      <c r="B22" s="45"/>
      <c r="C22" s="46"/>
      <c r="D22" s="46"/>
      <c r="E22" s="46"/>
      <c r="F22" s="46"/>
      <c r="G22" s="46"/>
      <c r="H22" s="46"/>
      <c r="I22" s="143"/>
      <c r="J22" s="46"/>
      <c r="K22" s="50"/>
    </row>
    <row r="23" s="1" customFormat="1" ht="14.4" customHeight="1">
      <c r="B23" s="45"/>
      <c r="C23" s="46"/>
      <c r="D23" s="39" t="s">
        <v>36</v>
      </c>
      <c r="E23" s="46"/>
      <c r="F23" s="46"/>
      <c r="G23" s="46"/>
      <c r="H23" s="46"/>
      <c r="I23" s="143"/>
      <c r="J23" s="46"/>
      <c r="K23" s="50"/>
    </row>
    <row r="24" s="6" customFormat="1" ht="16.5" customHeight="1">
      <c r="B24" s="147"/>
      <c r="C24" s="148"/>
      <c r="D24" s="148"/>
      <c r="E24" s="43" t="s">
        <v>21</v>
      </c>
      <c r="F24" s="43"/>
      <c r="G24" s="43"/>
      <c r="H24" s="43"/>
      <c r="I24" s="149"/>
      <c r="J24" s="148"/>
      <c r="K24" s="150"/>
    </row>
    <row r="25" s="1" customFormat="1" ht="6.96" customHeight="1">
      <c r="B25" s="45"/>
      <c r="C25" s="46"/>
      <c r="D25" s="46"/>
      <c r="E25" s="46"/>
      <c r="F25" s="46"/>
      <c r="G25" s="46"/>
      <c r="H25" s="46"/>
      <c r="I25" s="143"/>
      <c r="J25" s="46"/>
      <c r="K25" s="50"/>
    </row>
    <row r="26" s="1" customFormat="1" ht="6.96" customHeight="1">
      <c r="B26" s="45"/>
      <c r="C26" s="46"/>
      <c r="D26" s="105"/>
      <c r="E26" s="105"/>
      <c r="F26" s="105"/>
      <c r="G26" s="105"/>
      <c r="H26" s="105"/>
      <c r="I26" s="151"/>
      <c r="J26" s="105"/>
      <c r="K26" s="152"/>
    </row>
    <row r="27" s="1" customFormat="1" ht="25.44" customHeight="1">
      <c r="B27" s="45"/>
      <c r="C27" s="46"/>
      <c r="D27" s="153" t="s">
        <v>38</v>
      </c>
      <c r="E27" s="46"/>
      <c r="F27" s="46"/>
      <c r="G27" s="46"/>
      <c r="H27" s="46"/>
      <c r="I27" s="143"/>
      <c r="J27" s="154">
        <f>ROUND(J91,2)</f>
        <v>0</v>
      </c>
      <c r="K27" s="50"/>
    </row>
    <row r="28" s="1" customFormat="1" ht="6.96" customHeight="1">
      <c r="B28" s="45"/>
      <c r="C28" s="46"/>
      <c r="D28" s="105"/>
      <c r="E28" s="105"/>
      <c r="F28" s="105"/>
      <c r="G28" s="105"/>
      <c r="H28" s="105"/>
      <c r="I28" s="151"/>
      <c r="J28" s="105"/>
      <c r="K28" s="152"/>
    </row>
    <row r="29" s="1" customFormat="1" ht="14.4" customHeight="1">
      <c r="B29" s="45"/>
      <c r="C29" s="46"/>
      <c r="D29" s="46"/>
      <c r="E29" s="46"/>
      <c r="F29" s="51" t="s">
        <v>40</v>
      </c>
      <c r="G29" s="46"/>
      <c r="H29" s="46"/>
      <c r="I29" s="155" t="s">
        <v>39</v>
      </c>
      <c r="J29" s="51" t="s">
        <v>41</v>
      </c>
      <c r="K29" s="50"/>
    </row>
    <row r="30" s="1" customFormat="1" ht="14.4" customHeight="1">
      <c r="B30" s="45"/>
      <c r="C30" s="46"/>
      <c r="D30" s="54" t="s">
        <v>42</v>
      </c>
      <c r="E30" s="54" t="s">
        <v>43</v>
      </c>
      <c r="F30" s="156">
        <f>ROUND(SUM(BE91:BE174), 2)</f>
        <v>0</v>
      </c>
      <c r="G30" s="46"/>
      <c r="H30" s="46"/>
      <c r="I30" s="157">
        <v>0.20999999999999999</v>
      </c>
      <c r="J30" s="156">
        <f>ROUND(ROUND((SUM(BE91:BE174)), 2)*I30, 2)</f>
        <v>0</v>
      </c>
      <c r="K30" s="50"/>
    </row>
    <row r="31" s="1" customFormat="1" ht="14.4" customHeight="1">
      <c r="B31" s="45"/>
      <c r="C31" s="46"/>
      <c r="D31" s="46"/>
      <c r="E31" s="54" t="s">
        <v>44</v>
      </c>
      <c r="F31" s="156">
        <f>ROUND(SUM(BF91:BF174), 2)</f>
        <v>0</v>
      </c>
      <c r="G31" s="46"/>
      <c r="H31" s="46"/>
      <c r="I31" s="157">
        <v>0.14999999999999999</v>
      </c>
      <c r="J31" s="156">
        <f>ROUND(ROUND((SUM(BF91:BF174)), 2)*I31, 2)</f>
        <v>0</v>
      </c>
      <c r="K31" s="50"/>
    </row>
    <row r="32" hidden="1" s="1" customFormat="1" ht="14.4" customHeight="1">
      <c r="B32" s="45"/>
      <c r="C32" s="46"/>
      <c r="D32" s="46"/>
      <c r="E32" s="54" t="s">
        <v>45</v>
      </c>
      <c r="F32" s="156">
        <f>ROUND(SUM(BG91:BG174), 2)</f>
        <v>0</v>
      </c>
      <c r="G32" s="46"/>
      <c r="H32" s="46"/>
      <c r="I32" s="157">
        <v>0.20999999999999999</v>
      </c>
      <c r="J32" s="156">
        <v>0</v>
      </c>
      <c r="K32" s="50"/>
    </row>
    <row r="33" hidden="1" s="1" customFormat="1" ht="14.4" customHeight="1">
      <c r="B33" s="45"/>
      <c r="C33" s="46"/>
      <c r="D33" s="46"/>
      <c r="E33" s="54" t="s">
        <v>46</v>
      </c>
      <c r="F33" s="156">
        <f>ROUND(SUM(BH91:BH174), 2)</f>
        <v>0</v>
      </c>
      <c r="G33" s="46"/>
      <c r="H33" s="46"/>
      <c r="I33" s="157">
        <v>0.14999999999999999</v>
      </c>
      <c r="J33" s="156">
        <v>0</v>
      </c>
      <c r="K33" s="50"/>
    </row>
    <row r="34" hidden="1" s="1" customFormat="1" ht="14.4" customHeight="1">
      <c r="B34" s="45"/>
      <c r="C34" s="46"/>
      <c r="D34" s="46"/>
      <c r="E34" s="54" t="s">
        <v>47</v>
      </c>
      <c r="F34" s="156">
        <f>ROUND(SUM(BI91:BI174), 2)</f>
        <v>0</v>
      </c>
      <c r="G34" s="46"/>
      <c r="H34" s="46"/>
      <c r="I34" s="157">
        <v>0</v>
      </c>
      <c r="J34" s="156">
        <v>0</v>
      </c>
      <c r="K34" s="50"/>
    </row>
    <row r="35" s="1" customFormat="1" ht="6.96" customHeight="1">
      <c r="B35" s="45"/>
      <c r="C35" s="46"/>
      <c r="D35" s="46"/>
      <c r="E35" s="46"/>
      <c r="F35" s="46"/>
      <c r="G35" s="46"/>
      <c r="H35" s="46"/>
      <c r="I35" s="143"/>
      <c r="J35" s="46"/>
      <c r="K35" s="50"/>
    </row>
    <row r="36" s="1" customFormat="1" ht="25.44" customHeight="1">
      <c r="B36" s="45"/>
      <c r="C36" s="158"/>
      <c r="D36" s="159" t="s">
        <v>48</v>
      </c>
      <c r="E36" s="97"/>
      <c r="F36" s="97"/>
      <c r="G36" s="160" t="s">
        <v>49</v>
      </c>
      <c r="H36" s="161" t="s">
        <v>50</v>
      </c>
      <c r="I36" s="162"/>
      <c r="J36" s="163">
        <f>SUM(J27:J34)</f>
        <v>0</v>
      </c>
      <c r="K36" s="164"/>
    </row>
    <row r="37" s="1" customFormat="1" ht="14.4" customHeight="1">
      <c r="B37" s="66"/>
      <c r="C37" s="67"/>
      <c r="D37" s="67"/>
      <c r="E37" s="67"/>
      <c r="F37" s="67"/>
      <c r="G37" s="67"/>
      <c r="H37" s="67"/>
      <c r="I37" s="165"/>
      <c r="J37" s="67"/>
      <c r="K37" s="68"/>
    </row>
    <row r="41" s="1" customFormat="1" ht="6.96" customHeight="1">
      <c r="B41" s="166"/>
      <c r="C41" s="167"/>
      <c r="D41" s="167"/>
      <c r="E41" s="167"/>
      <c r="F41" s="167"/>
      <c r="G41" s="167"/>
      <c r="H41" s="167"/>
      <c r="I41" s="168"/>
      <c r="J41" s="167"/>
      <c r="K41" s="169"/>
    </row>
    <row r="42" s="1" customFormat="1" ht="36.96" customHeight="1">
      <c r="B42" s="45"/>
      <c r="C42" s="29" t="s">
        <v>97</v>
      </c>
      <c r="D42" s="46"/>
      <c r="E42" s="46"/>
      <c r="F42" s="46"/>
      <c r="G42" s="46"/>
      <c r="H42" s="46"/>
      <c r="I42" s="143"/>
      <c r="J42" s="46"/>
      <c r="K42" s="50"/>
    </row>
    <row r="43" s="1" customFormat="1" ht="6.96" customHeight="1">
      <c r="B43" s="45"/>
      <c r="C43" s="46"/>
      <c r="D43" s="46"/>
      <c r="E43" s="46"/>
      <c r="F43" s="46"/>
      <c r="G43" s="46"/>
      <c r="H43" s="46"/>
      <c r="I43" s="143"/>
      <c r="J43" s="46"/>
      <c r="K43" s="50"/>
    </row>
    <row r="44" s="1" customFormat="1" ht="14.4" customHeight="1">
      <c r="B44" s="45"/>
      <c r="C44" s="39" t="s">
        <v>18</v>
      </c>
      <c r="D44" s="46"/>
      <c r="E44" s="46"/>
      <c r="F44" s="46"/>
      <c r="G44" s="46"/>
      <c r="H44" s="46"/>
      <c r="I44" s="143"/>
      <c r="J44" s="46"/>
      <c r="K44" s="50"/>
    </row>
    <row r="45" s="1" customFormat="1" ht="16.5" customHeight="1">
      <c r="B45" s="45"/>
      <c r="C45" s="46"/>
      <c r="D45" s="46"/>
      <c r="E45" s="142" t="str">
        <f>E7</f>
        <v>Individuální projekt Altánu</v>
      </c>
      <c r="F45" s="39"/>
      <c r="G45" s="39"/>
      <c r="H45" s="39"/>
      <c r="I45" s="143"/>
      <c r="J45" s="46"/>
      <c r="K45" s="50"/>
    </row>
    <row r="46" s="1" customFormat="1" ht="14.4" customHeight="1">
      <c r="B46" s="45"/>
      <c r="C46" s="39" t="s">
        <v>95</v>
      </c>
      <c r="D46" s="46"/>
      <c r="E46" s="46"/>
      <c r="F46" s="46"/>
      <c r="G46" s="46"/>
      <c r="H46" s="46"/>
      <c r="I46" s="143"/>
      <c r="J46" s="46"/>
      <c r="K46" s="50"/>
    </row>
    <row r="47" s="1" customFormat="1" ht="17.25" customHeight="1">
      <c r="B47" s="45"/>
      <c r="C47" s="46"/>
      <c r="D47" s="46"/>
      <c r="E47" s="144" t="str">
        <f>E9</f>
        <v>03 - Elektroinstalace</v>
      </c>
      <c r="F47" s="46"/>
      <c r="G47" s="46"/>
      <c r="H47" s="46"/>
      <c r="I47" s="143"/>
      <c r="J47" s="46"/>
      <c r="K47" s="50"/>
    </row>
    <row r="48" s="1" customFormat="1" ht="6.96" customHeight="1">
      <c r="B48" s="45"/>
      <c r="C48" s="46"/>
      <c r="D48" s="46"/>
      <c r="E48" s="46"/>
      <c r="F48" s="46"/>
      <c r="G48" s="46"/>
      <c r="H48" s="46"/>
      <c r="I48" s="143"/>
      <c r="J48" s="46"/>
      <c r="K48" s="50"/>
    </row>
    <row r="49" s="1" customFormat="1" ht="18" customHeight="1">
      <c r="B49" s="45"/>
      <c r="C49" s="39" t="s">
        <v>23</v>
      </c>
      <c r="D49" s="46"/>
      <c r="E49" s="46"/>
      <c r="F49" s="34" t="str">
        <f>F12</f>
        <v>parc. č. 1204/1, k.ú. Senožaty</v>
      </c>
      <c r="G49" s="46"/>
      <c r="H49" s="46"/>
      <c r="I49" s="145" t="s">
        <v>25</v>
      </c>
      <c r="J49" s="146" t="str">
        <f>IF(J12="","",J12)</f>
        <v>22. 8. 2018</v>
      </c>
      <c r="K49" s="50"/>
    </row>
    <row r="50" s="1" customFormat="1" ht="6.96" customHeight="1">
      <c r="B50" s="45"/>
      <c r="C50" s="46"/>
      <c r="D50" s="46"/>
      <c r="E50" s="46"/>
      <c r="F50" s="46"/>
      <c r="G50" s="46"/>
      <c r="H50" s="46"/>
      <c r="I50" s="143"/>
      <c r="J50" s="46"/>
      <c r="K50" s="50"/>
    </row>
    <row r="51" s="1" customFormat="1">
      <c r="B51" s="45"/>
      <c r="C51" s="39" t="s">
        <v>27</v>
      </c>
      <c r="D51" s="46"/>
      <c r="E51" s="46"/>
      <c r="F51" s="34" t="str">
        <f>E15</f>
        <v>ZŠ Senožaty, Senožaty 184, 394 58 Senožaty</v>
      </c>
      <c r="G51" s="46"/>
      <c r="H51" s="46"/>
      <c r="I51" s="145" t="s">
        <v>34</v>
      </c>
      <c r="J51" s="43" t="str">
        <f>E21</f>
        <v>MASTERPLAN projektanti</v>
      </c>
      <c r="K51" s="50"/>
    </row>
    <row r="52" s="1" customFormat="1" ht="14.4" customHeight="1">
      <c r="B52" s="45"/>
      <c r="C52" s="39" t="s">
        <v>31</v>
      </c>
      <c r="D52" s="46"/>
      <c r="E52" s="46"/>
      <c r="F52" s="34" t="str">
        <f>IF(E18="","",E18)</f>
        <v/>
      </c>
      <c r="G52" s="46"/>
      <c r="H52" s="46"/>
      <c r="I52" s="143"/>
      <c r="J52" s="170"/>
      <c r="K52" s="50"/>
    </row>
    <row r="53" s="1" customFormat="1" ht="10.32" customHeight="1">
      <c r="B53" s="45"/>
      <c r="C53" s="46"/>
      <c r="D53" s="46"/>
      <c r="E53" s="46"/>
      <c r="F53" s="46"/>
      <c r="G53" s="46"/>
      <c r="H53" s="46"/>
      <c r="I53" s="143"/>
      <c r="J53" s="46"/>
      <c r="K53" s="50"/>
    </row>
    <row r="54" s="1" customFormat="1" ht="29.28" customHeight="1">
      <c r="B54" s="45"/>
      <c r="C54" s="171" t="s">
        <v>98</v>
      </c>
      <c r="D54" s="158"/>
      <c r="E54" s="158"/>
      <c r="F54" s="158"/>
      <c r="G54" s="158"/>
      <c r="H54" s="158"/>
      <c r="I54" s="172"/>
      <c r="J54" s="173" t="s">
        <v>99</v>
      </c>
      <c r="K54" s="174"/>
    </row>
    <row r="55" s="1" customFormat="1" ht="10.32" customHeight="1">
      <c r="B55" s="45"/>
      <c r="C55" s="46"/>
      <c r="D55" s="46"/>
      <c r="E55" s="46"/>
      <c r="F55" s="46"/>
      <c r="G55" s="46"/>
      <c r="H55" s="46"/>
      <c r="I55" s="143"/>
      <c r="J55" s="46"/>
      <c r="K55" s="50"/>
    </row>
    <row r="56" s="1" customFormat="1" ht="29.28" customHeight="1">
      <c r="B56" s="45"/>
      <c r="C56" s="175" t="s">
        <v>100</v>
      </c>
      <c r="D56" s="46"/>
      <c r="E56" s="46"/>
      <c r="F56" s="46"/>
      <c r="G56" s="46"/>
      <c r="H56" s="46"/>
      <c r="I56" s="143"/>
      <c r="J56" s="154">
        <f>J91</f>
        <v>0</v>
      </c>
      <c r="K56" s="50"/>
      <c r="AU56" s="23" t="s">
        <v>101</v>
      </c>
    </row>
    <row r="57" s="7" customFormat="1" ht="24.96" customHeight="1">
      <c r="B57" s="176"/>
      <c r="C57" s="177"/>
      <c r="D57" s="178" t="s">
        <v>171</v>
      </c>
      <c r="E57" s="179"/>
      <c r="F57" s="179"/>
      <c r="G57" s="179"/>
      <c r="H57" s="179"/>
      <c r="I57" s="180"/>
      <c r="J57" s="181">
        <f>J92</f>
        <v>0</v>
      </c>
      <c r="K57" s="182"/>
    </row>
    <row r="58" s="8" customFormat="1" ht="19.92" customHeight="1">
      <c r="B58" s="183"/>
      <c r="C58" s="184"/>
      <c r="D58" s="185" t="s">
        <v>172</v>
      </c>
      <c r="E58" s="186"/>
      <c r="F58" s="186"/>
      <c r="G58" s="186"/>
      <c r="H58" s="186"/>
      <c r="I58" s="187"/>
      <c r="J58" s="188">
        <f>J93</f>
        <v>0</v>
      </c>
      <c r="K58" s="189"/>
    </row>
    <row r="59" s="8" customFormat="1" ht="14.88" customHeight="1">
      <c r="B59" s="183"/>
      <c r="C59" s="184"/>
      <c r="D59" s="185" t="s">
        <v>173</v>
      </c>
      <c r="E59" s="186"/>
      <c r="F59" s="186"/>
      <c r="G59" s="186"/>
      <c r="H59" s="186"/>
      <c r="I59" s="187"/>
      <c r="J59" s="188">
        <f>J94</f>
        <v>0</v>
      </c>
      <c r="K59" s="189"/>
    </row>
    <row r="60" s="8" customFormat="1" ht="14.88" customHeight="1">
      <c r="B60" s="183"/>
      <c r="C60" s="184"/>
      <c r="D60" s="185" t="s">
        <v>174</v>
      </c>
      <c r="E60" s="186"/>
      <c r="F60" s="186"/>
      <c r="G60" s="186"/>
      <c r="H60" s="186"/>
      <c r="I60" s="187"/>
      <c r="J60" s="188">
        <f>J98</f>
        <v>0</v>
      </c>
      <c r="K60" s="189"/>
    </row>
    <row r="61" s="8" customFormat="1" ht="14.88" customHeight="1">
      <c r="B61" s="183"/>
      <c r="C61" s="184"/>
      <c r="D61" s="185" t="s">
        <v>175</v>
      </c>
      <c r="E61" s="186"/>
      <c r="F61" s="186"/>
      <c r="G61" s="186"/>
      <c r="H61" s="186"/>
      <c r="I61" s="187"/>
      <c r="J61" s="188">
        <f>J102</f>
        <v>0</v>
      </c>
      <c r="K61" s="189"/>
    </row>
    <row r="62" s="8" customFormat="1" ht="14.88" customHeight="1">
      <c r="B62" s="183"/>
      <c r="C62" s="184"/>
      <c r="D62" s="185" t="s">
        <v>176</v>
      </c>
      <c r="E62" s="186"/>
      <c r="F62" s="186"/>
      <c r="G62" s="186"/>
      <c r="H62" s="186"/>
      <c r="I62" s="187"/>
      <c r="J62" s="188">
        <f>J118</f>
        <v>0</v>
      </c>
      <c r="K62" s="189"/>
    </row>
    <row r="63" s="8" customFormat="1" ht="19.92" customHeight="1">
      <c r="B63" s="183"/>
      <c r="C63" s="184"/>
      <c r="D63" s="185" t="s">
        <v>177</v>
      </c>
      <c r="E63" s="186"/>
      <c r="F63" s="186"/>
      <c r="G63" s="186"/>
      <c r="H63" s="186"/>
      <c r="I63" s="187"/>
      <c r="J63" s="188">
        <f>J133</f>
        <v>0</v>
      </c>
      <c r="K63" s="189"/>
    </row>
    <row r="64" s="8" customFormat="1" ht="14.88" customHeight="1">
      <c r="B64" s="183"/>
      <c r="C64" s="184"/>
      <c r="D64" s="185" t="s">
        <v>538</v>
      </c>
      <c r="E64" s="186"/>
      <c r="F64" s="186"/>
      <c r="G64" s="186"/>
      <c r="H64" s="186"/>
      <c r="I64" s="187"/>
      <c r="J64" s="188">
        <f>J134</f>
        <v>0</v>
      </c>
      <c r="K64" s="189"/>
    </row>
    <row r="65" s="8" customFormat="1" ht="19.92" customHeight="1">
      <c r="B65" s="183"/>
      <c r="C65" s="184"/>
      <c r="D65" s="185" t="s">
        <v>539</v>
      </c>
      <c r="E65" s="186"/>
      <c r="F65" s="186"/>
      <c r="G65" s="186"/>
      <c r="H65" s="186"/>
      <c r="I65" s="187"/>
      <c r="J65" s="188">
        <f>J138</f>
        <v>0</v>
      </c>
      <c r="K65" s="189"/>
    </row>
    <row r="66" s="8" customFormat="1" ht="14.88" customHeight="1">
      <c r="B66" s="183"/>
      <c r="C66" s="184"/>
      <c r="D66" s="185" t="s">
        <v>540</v>
      </c>
      <c r="E66" s="186"/>
      <c r="F66" s="186"/>
      <c r="G66" s="186"/>
      <c r="H66" s="186"/>
      <c r="I66" s="187"/>
      <c r="J66" s="188">
        <f>J139</f>
        <v>0</v>
      </c>
      <c r="K66" s="189"/>
    </row>
    <row r="67" s="8" customFormat="1" ht="19.92" customHeight="1">
      <c r="B67" s="183"/>
      <c r="C67" s="184"/>
      <c r="D67" s="185" t="s">
        <v>182</v>
      </c>
      <c r="E67" s="186"/>
      <c r="F67" s="186"/>
      <c r="G67" s="186"/>
      <c r="H67" s="186"/>
      <c r="I67" s="187"/>
      <c r="J67" s="188">
        <f>J141</f>
        <v>0</v>
      </c>
      <c r="K67" s="189"/>
    </row>
    <row r="68" s="8" customFormat="1" ht="14.88" customHeight="1">
      <c r="B68" s="183"/>
      <c r="C68" s="184"/>
      <c r="D68" s="185" t="s">
        <v>541</v>
      </c>
      <c r="E68" s="186"/>
      <c r="F68" s="186"/>
      <c r="G68" s="186"/>
      <c r="H68" s="186"/>
      <c r="I68" s="187"/>
      <c r="J68" s="188">
        <f>J142</f>
        <v>0</v>
      </c>
      <c r="K68" s="189"/>
    </row>
    <row r="69" s="7" customFormat="1" ht="24.96" customHeight="1">
      <c r="B69" s="176"/>
      <c r="C69" s="177"/>
      <c r="D69" s="178" t="s">
        <v>185</v>
      </c>
      <c r="E69" s="179"/>
      <c r="F69" s="179"/>
      <c r="G69" s="179"/>
      <c r="H69" s="179"/>
      <c r="I69" s="180"/>
      <c r="J69" s="181">
        <f>J145</f>
        <v>0</v>
      </c>
      <c r="K69" s="182"/>
    </row>
    <row r="70" s="8" customFormat="1" ht="19.92" customHeight="1">
      <c r="B70" s="183"/>
      <c r="C70" s="184"/>
      <c r="D70" s="185" t="s">
        <v>542</v>
      </c>
      <c r="E70" s="186"/>
      <c r="F70" s="186"/>
      <c r="G70" s="186"/>
      <c r="H70" s="186"/>
      <c r="I70" s="187"/>
      <c r="J70" s="188">
        <f>J146</f>
        <v>0</v>
      </c>
      <c r="K70" s="189"/>
    </row>
    <row r="71" s="7" customFormat="1" ht="24.96" customHeight="1">
      <c r="B71" s="176"/>
      <c r="C71" s="177"/>
      <c r="D71" s="178" t="s">
        <v>543</v>
      </c>
      <c r="E71" s="179"/>
      <c r="F71" s="179"/>
      <c r="G71" s="179"/>
      <c r="H71" s="179"/>
      <c r="I71" s="180"/>
      <c r="J71" s="181">
        <f>J173</f>
        <v>0</v>
      </c>
      <c r="K71" s="182"/>
    </row>
    <row r="72" s="1" customFormat="1" ht="21.84" customHeight="1">
      <c r="B72" s="45"/>
      <c r="C72" s="46"/>
      <c r="D72" s="46"/>
      <c r="E72" s="46"/>
      <c r="F72" s="46"/>
      <c r="G72" s="46"/>
      <c r="H72" s="46"/>
      <c r="I72" s="143"/>
      <c r="J72" s="46"/>
      <c r="K72" s="50"/>
    </row>
    <row r="73" s="1" customFormat="1" ht="6.96" customHeight="1">
      <c r="B73" s="66"/>
      <c r="C73" s="67"/>
      <c r="D73" s="67"/>
      <c r="E73" s="67"/>
      <c r="F73" s="67"/>
      <c r="G73" s="67"/>
      <c r="H73" s="67"/>
      <c r="I73" s="165"/>
      <c r="J73" s="67"/>
      <c r="K73" s="68"/>
    </row>
    <row r="77" s="1" customFormat="1" ht="6.96" customHeight="1">
      <c r="B77" s="69"/>
      <c r="C77" s="70"/>
      <c r="D77" s="70"/>
      <c r="E77" s="70"/>
      <c r="F77" s="70"/>
      <c r="G77" s="70"/>
      <c r="H77" s="70"/>
      <c r="I77" s="168"/>
      <c r="J77" s="70"/>
      <c r="K77" s="70"/>
      <c r="L77" s="71"/>
    </row>
    <row r="78" s="1" customFormat="1" ht="36.96" customHeight="1">
      <c r="B78" s="45"/>
      <c r="C78" s="72" t="s">
        <v>107</v>
      </c>
      <c r="D78" s="73"/>
      <c r="E78" s="73"/>
      <c r="F78" s="73"/>
      <c r="G78" s="73"/>
      <c r="H78" s="73"/>
      <c r="I78" s="190"/>
      <c r="J78" s="73"/>
      <c r="K78" s="73"/>
      <c r="L78" s="71"/>
    </row>
    <row r="79" s="1" customFormat="1" ht="6.96" customHeight="1">
      <c r="B79" s="45"/>
      <c r="C79" s="73"/>
      <c r="D79" s="73"/>
      <c r="E79" s="73"/>
      <c r="F79" s="73"/>
      <c r="G79" s="73"/>
      <c r="H79" s="73"/>
      <c r="I79" s="190"/>
      <c r="J79" s="73"/>
      <c r="K79" s="73"/>
      <c r="L79" s="71"/>
    </row>
    <row r="80" s="1" customFormat="1" ht="14.4" customHeight="1">
      <c r="B80" s="45"/>
      <c r="C80" s="75" t="s">
        <v>18</v>
      </c>
      <c r="D80" s="73"/>
      <c r="E80" s="73"/>
      <c r="F80" s="73"/>
      <c r="G80" s="73"/>
      <c r="H80" s="73"/>
      <c r="I80" s="190"/>
      <c r="J80" s="73"/>
      <c r="K80" s="73"/>
      <c r="L80" s="71"/>
    </row>
    <row r="81" s="1" customFormat="1" ht="16.5" customHeight="1">
      <c r="B81" s="45"/>
      <c r="C81" s="73"/>
      <c r="D81" s="73"/>
      <c r="E81" s="191" t="str">
        <f>E7</f>
        <v>Individuální projekt Altánu</v>
      </c>
      <c r="F81" s="75"/>
      <c r="G81" s="75"/>
      <c r="H81" s="75"/>
      <c r="I81" s="190"/>
      <c r="J81" s="73"/>
      <c r="K81" s="73"/>
      <c r="L81" s="71"/>
    </row>
    <row r="82" s="1" customFormat="1" ht="14.4" customHeight="1">
      <c r="B82" s="45"/>
      <c r="C82" s="75" t="s">
        <v>95</v>
      </c>
      <c r="D82" s="73"/>
      <c r="E82" s="73"/>
      <c r="F82" s="73"/>
      <c r="G82" s="73"/>
      <c r="H82" s="73"/>
      <c r="I82" s="190"/>
      <c r="J82" s="73"/>
      <c r="K82" s="73"/>
      <c r="L82" s="71"/>
    </row>
    <row r="83" s="1" customFormat="1" ht="17.25" customHeight="1">
      <c r="B83" s="45"/>
      <c r="C83" s="73"/>
      <c r="D83" s="73"/>
      <c r="E83" s="81" t="str">
        <f>E9</f>
        <v>03 - Elektroinstalace</v>
      </c>
      <c r="F83" s="73"/>
      <c r="G83" s="73"/>
      <c r="H83" s="73"/>
      <c r="I83" s="190"/>
      <c r="J83" s="73"/>
      <c r="K83" s="73"/>
      <c r="L83" s="71"/>
    </row>
    <row r="84" s="1" customFormat="1" ht="6.96" customHeight="1">
      <c r="B84" s="45"/>
      <c r="C84" s="73"/>
      <c r="D84" s="73"/>
      <c r="E84" s="73"/>
      <c r="F84" s="73"/>
      <c r="G84" s="73"/>
      <c r="H84" s="73"/>
      <c r="I84" s="190"/>
      <c r="J84" s="73"/>
      <c r="K84" s="73"/>
      <c r="L84" s="71"/>
    </row>
    <row r="85" s="1" customFormat="1" ht="18" customHeight="1">
      <c r="B85" s="45"/>
      <c r="C85" s="75" t="s">
        <v>23</v>
      </c>
      <c r="D85" s="73"/>
      <c r="E85" s="73"/>
      <c r="F85" s="192" t="str">
        <f>F12</f>
        <v>parc. č. 1204/1, k.ú. Senožaty</v>
      </c>
      <c r="G85" s="73"/>
      <c r="H85" s="73"/>
      <c r="I85" s="193" t="s">
        <v>25</v>
      </c>
      <c r="J85" s="84" t="str">
        <f>IF(J12="","",J12)</f>
        <v>22. 8. 2018</v>
      </c>
      <c r="K85" s="73"/>
      <c r="L85" s="71"/>
    </row>
    <row r="86" s="1" customFormat="1" ht="6.96" customHeight="1">
      <c r="B86" s="45"/>
      <c r="C86" s="73"/>
      <c r="D86" s="73"/>
      <c r="E86" s="73"/>
      <c r="F86" s="73"/>
      <c r="G86" s="73"/>
      <c r="H86" s="73"/>
      <c r="I86" s="190"/>
      <c r="J86" s="73"/>
      <c r="K86" s="73"/>
      <c r="L86" s="71"/>
    </row>
    <row r="87" s="1" customFormat="1">
      <c r="B87" s="45"/>
      <c r="C87" s="75" t="s">
        <v>27</v>
      </c>
      <c r="D87" s="73"/>
      <c r="E87" s="73"/>
      <c r="F87" s="192" t="str">
        <f>E15</f>
        <v>ZŠ Senožaty, Senožaty 184, 394 58 Senožaty</v>
      </c>
      <c r="G87" s="73"/>
      <c r="H87" s="73"/>
      <c r="I87" s="193" t="s">
        <v>34</v>
      </c>
      <c r="J87" s="192" t="str">
        <f>E21</f>
        <v>MASTERPLAN projektanti</v>
      </c>
      <c r="K87" s="73"/>
      <c r="L87" s="71"/>
    </row>
    <row r="88" s="1" customFormat="1" ht="14.4" customHeight="1">
      <c r="B88" s="45"/>
      <c r="C88" s="75" t="s">
        <v>31</v>
      </c>
      <c r="D88" s="73"/>
      <c r="E88" s="73"/>
      <c r="F88" s="192" t="str">
        <f>IF(E18="","",E18)</f>
        <v/>
      </c>
      <c r="G88" s="73"/>
      <c r="H88" s="73"/>
      <c r="I88" s="190"/>
      <c r="J88" s="73"/>
      <c r="K88" s="73"/>
      <c r="L88" s="71"/>
    </row>
    <row r="89" s="1" customFormat="1" ht="10.32" customHeight="1">
      <c r="B89" s="45"/>
      <c r="C89" s="73"/>
      <c r="D89" s="73"/>
      <c r="E89" s="73"/>
      <c r="F89" s="73"/>
      <c r="G89" s="73"/>
      <c r="H89" s="73"/>
      <c r="I89" s="190"/>
      <c r="J89" s="73"/>
      <c r="K89" s="73"/>
      <c r="L89" s="71"/>
    </row>
    <row r="90" s="9" customFormat="1" ht="29.28" customHeight="1">
      <c r="B90" s="194"/>
      <c r="C90" s="195" t="s">
        <v>108</v>
      </c>
      <c r="D90" s="196" t="s">
        <v>57</v>
      </c>
      <c r="E90" s="196" t="s">
        <v>53</v>
      </c>
      <c r="F90" s="196" t="s">
        <v>109</v>
      </c>
      <c r="G90" s="196" t="s">
        <v>110</v>
      </c>
      <c r="H90" s="196" t="s">
        <v>111</v>
      </c>
      <c r="I90" s="197" t="s">
        <v>112</v>
      </c>
      <c r="J90" s="196" t="s">
        <v>99</v>
      </c>
      <c r="K90" s="198" t="s">
        <v>113</v>
      </c>
      <c r="L90" s="199"/>
      <c r="M90" s="101" t="s">
        <v>114</v>
      </c>
      <c r="N90" s="102" t="s">
        <v>42</v>
      </c>
      <c r="O90" s="102" t="s">
        <v>115</v>
      </c>
      <c r="P90" s="102" t="s">
        <v>116</v>
      </c>
      <c r="Q90" s="102" t="s">
        <v>117</v>
      </c>
      <c r="R90" s="102" t="s">
        <v>118</v>
      </c>
      <c r="S90" s="102" t="s">
        <v>119</v>
      </c>
      <c r="T90" s="103" t="s">
        <v>120</v>
      </c>
    </row>
    <row r="91" s="1" customFormat="1" ht="29.28" customHeight="1">
      <c r="B91" s="45"/>
      <c r="C91" s="107" t="s">
        <v>100</v>
      </c>
      <c r="D91" s="73"/>
      <c r="E91" s="73"/>
      <c r="F91" s="73"/>
      <c r="G91" s="73"/>
      <c r="H91" s="73"/>
      <c r="I91" s="190"/>
      <c r="J91" s="200">
        <f>BK91</f>
        <v>0</v>
      </c>
      <c r="K91" s="73"/>
      <c r="L91" s="71"/>
      <c r="M91" s="104"/>
      <c r="N91" s="105"/>
      <c r="O91" s="105"/>
      <c r="P91" s="201">
        <f>P92+P145+P173</f>
        <v>0</v>
      </c>
      <c r="Q91" s="105"/>
      <c r="R91" s="201">
        <f>R92+R145+R173</f>
        <v>5.3129357500000003</v>
      </c>
      <c r="S91" s="105"/>
      <c r="T91" s="202">
        <f>T92+T145+T173</f>
        <v>0.0065999999999999991</v>
      </c>
      <c r="AT91" s="23" t="s">
        <v>71</v>
      </c>
      <c r="AU91" s="23" t="s">
        <v>101</v>
      </c>
      <c r="BK91" s="203">
        <f>BK92+BK145+BK173</f>
        <v>0</v>
      </c>
    </row>
    <row r="92" s="10" customFormat="1" ht="37.44001" customHeight="1">
      <c r="B92" s="204"/>
      <c r="C92" s="205"/>
      <c r="D92" s="206" t="s">
        <v>71</v>
      </c>
      <c r="E92" s="207" t="s">
        <v>191</v>
      </c>
      <c r="F92" s="207" t="s">
        <v>192</v>
      </c>
      <c r="G92" s="205"/>
      <c r="H92" s="205"/>
      <c r="I92" s="208"/>
      <c r="J92" s="209">
        <f>BK92</f>
        <v>0</v>
      </c>
      <c r="K92" s="205"/>
      <c r="L92" s="210"/>
      <c r="M92" s="211"/>
      <c r="N92" s="212"/>
      <c r="O92" s="212"/>
      <c r="P92" s="213">
        <f>P93+P133+P138+P141</f>
        <v>0</v>
      </c>
      <c r="Q92" s="212"/>
      <c r="R92" s="213">
        <f>R93+R133+R138+R141</f>
        <v>5.2833520000000007</v>
      </c>
      <c r="S92" s="212"/>
      <c r="T92" s="214">
        <f>T93+T133+T138+T141</f>
        <v>0.0065999999999999991</v>
      </c>
      <c r="AR92" s="215" t="s">
        <v>80</v>
      </c>
      <c r="AT92" s="216" t="s">
        <v>71</v>
      </c>
      <c r="AU92" s="216" t="s">
        <v>72</v>
      </c>
      <c r="AY92" s="215" t="s">
        <v>123</v>
      </c>
      <c r="BK92" s="217">
        <f>BK93+BK133+BK138+BK141</f>
        <v>0</v>
      </c>
    </row>
    <row r="93" s="10" customFormat="1" ht="19.92" customHeight="1">
      <c r="B93" s="204"/>
      <c r="C93" s="205"/>
      <c r="D93" s="206" t="s">
        <v>71</v>
      </c>
      <c r="E93" s="218" t="s">
        <v>80</v>
      </c>
      <c r="F93" s="218" t="s">
        <v>193</v>
      </c>
      <c r="G93" s="205"/>
      <c r="H93" s="205"/>
      <c r="I93" s="208"/>
      <c r="J93" s="219">
        <f>BK93</f>
        <v>0</v>
      </c>
      <c r="K93" s="205"/>
      <c r="L93" s="210"/>
      <c r="M93" s="211"/>
      <c r="N93" s="212"/>
      <c r="O93" s="212"/>
      <c r="P93" s="213">
        <f>P94+P98+P102+P118</f>
        <v>0</v>
      </c>
      <c r="Q93" s="212"/>
      <c r="R93" s="213">
        <f>R94+R98+R102+R118</f>
        <v>5.2800000000000002</v>
      </c>
      <c r="S93" s="212"/>
      <c r="T93" s="214">
        <f>T94+T98+T102+T118</f>
        <v>0</v>
      </c>
      <c r="AR93" s="215" t="s">
        <v>80</v>
      </c>
      <c r="AT93" s="216" t="s">
        <v>71</v>
      </c>
      <c r="AU93" s="216" t="s">
        <v>80</v>
      </c>
      <c r="AY93" s="215" t="s">
        <v>123</v>
      </c>
      <c r="BK93" s="217">
        <f>BK94+BK98+BK102+BK118</f>
        <v>0</v>
      </c>
    </row>
    <row r="94" s="10" customFormat="1" ht="14.88" customHeight="1">
      <c r="B94" s="204"/>
      <c r="C94" s="205"/>
      <c r="D94" s="206" t="s">
        <v>71</v>
      </c>
      <c r="E94" s="218" t="s">
        <v>194</v>
      </c>
      <c r="F94" s="218" t="s">
        <v>195</v>
      </c>
      <c r="G94" s="205"/>
      <c r="H94" s="205"/>
      <c r="I94" s="208"/>
      <c r="J94" s="219">
        <f>BK94</f>
        <v>0</v>
      </c>
      <c r="K94" s="205"/>
      <c r="L94" s="210"/>
      <c r="M94" s="211"/>
      <c r="N94" s="212"/>
      <c r="O94" s="212"/>
      <c r="P94" s="213">
        <f>SUM(P95:P97)</f>
        <v>0</v>
      </c>
      <c r="Q94" s="212"/>
      <c r="R94" s="213">
        <f>SUM(R95:R97)</f>
        <v>0</v>
      </c>
      <c r="S94" s="212"/>
      <c r="T94" s="214">
        <f>SUM(T95:T97)</f>
        <v>0</v>
      </c>
      <c r="AR94" s="215" t="s">
        <v>80</v>
      </c>
      <c r="AT94" s="216" t="s">
        <v>71</v>
      </c>
      <c r="AU94" s="216" t="s">
        <v>82</v>
      </c>
      <c r="AY94" s="215" t="s">
        <v>123</v>
      </c>
      <c r="BK94" s="217">
        <f>SUM(BK95:BK97)</f>
        <v>0</v>
      </c>
    </row>
    <row r="95" s="1" customFormat="1" ht="38.25" customHeight="1">
      <c r="B95" s="45"/>
      <c r="C95" s="220" t="s">
        <v>80</v>
      </c>
      <c r="D95" s="220" t="s">
        <v>126</v>
      </c>
      <c r="E95" s="221" t="s">
        <v>196</v>
      </c>
      <c r="F95" s="222" t="s">
        <v>197</v>
      </c>
      <c r="G95" s="223" t="s">
        <v>198</v>
      </c>
      <c r="H95" s="224">
        <v>2.6400000000000001</v>
      </c>
      <c r="I95" s="225"/>
      <c r="J95" s="226">
        <f>ROUND(I95*H95,2)</f>
        <v>0</v>
      </c>
      <c r="K95" s="222" t="s">
        <v>130</v>
      </c>
      <c r="L95" s="71"/>
      <c r="M95" s="227" t="s">
        <v>21</v>
      </c>
      <c r="N95" s="228" t="s">
        <v>43</v>
      </c>
      <c r="O95" s="46"/>
      <c r="P95" s="229">
        <f>O95*H95</f>
        <v>0</v>
      </c>
      <c r="Q95" s="229">
        <v>0</v>
      </c>
      <c r="R95" s="229">
        <f>Q95*H95</f>
        <v>0</v>
      </c>
      <c r="S95" s="229">
        <v>0</v>
      </c>
      <c r="T95" s="230">
        <f>S95*H95</f>
        <v>0</v>
      </c>
      <c r="AR95" s="23" t="s">
        <v>140</v>
      </c>
      <c r="AT95" s="23" t="s">
        <v>126</v>
      </c>
      <c r="AU95" s="23" t="s">
        <v>136</v>
      </c>
      <c r="AY95" s="23" t="s">
        <v>123</v>
      </c>
      <c r="BE95" s="231">
        <f>IF(N95="základní",J95,0)</f>
        <v>0</v>
      </c>
      <c r="BF95" s="231">
        <f>IF(N95="snížená",J95,0)</f>
        <v>0</v>
      </c>
      <c r="BG95" s="231">
        <f>IF(N95="zákl. přenesená",J95,0)</f>
        <v>0</v>
      </c>
      <c r="BH95" s="231">
        <f>IF(N95="sníž. přenesená",J95,0)</f>
        <v>0</v>
      </c>
      <c r="BI95" s="231">
        <f>IF(N95="nulová",J95,0)</f>
        <v>0</v>
      </c>
      <c r="BJ95" s="23" t="s">
        <v>80</v>
      </c>
      <c r="BK95" s="231">
        <f>ROUND(I95*H95,2)</f>
        <v>0</v>
      </c>
      <c r="BL95" s="23" t="s">
        <v>140</v>
      </c>
      <c r="BM95" s="23" t="s">
        <v>544</v>
      </c>
    </row>
    <row r="96" s="1" customFormat="1">
      <c r="B96" s="45"/>
      <c r="C96" s="73"/>
      <c r="D96" s="232" t="s">
        <v>200</v>
      </c>
      <c r="E96" s="73"/>
      <c r="F96" s="233" t="s">
        <v>201</v>
      </c>
      <c r="G96" s="73"/>
      <c r="H96" s="73"/>
      <c r="I96" s="190"/>
      <c r="J96" s="73"/>
      <c r="K96" s="73"/>
      <c r="L96" s="71"/>
      <c r="M96" s="237"/>
      <c r="N96" s="46"/>
      <c r="O96" s="46"/>
      <c r="P96" s="46"/>
      <c r="Q96" s="46"/>
      <c r="R96" s="46"/>
      <c r="S96" s="46"/>
      <c r="T96" s="94"/>
      <c r="AT96" s="23" t="s">
        <v>200</v>
      </c>
      <c r="AU96" s="23" t="s">
        <v>136</v>
      </c>
    </row>
    <row r="97" s="11" customFormat="1">
      <c r="B97" s="238"/>
      <c r="C97" s="239"/>
      <c r="D97" s="232" t="s">
        <v>202</v>
      </c>
      <c r="E97" s="240" t="s">
        <v>21</v>
      </c>
      <c r="F97" s="241" t="s">
        <v>545</v>
      </c>
      <c r="G97" s="239"/>
      <c r="H97" s="242">
        <v>2.6400000000000001</v>
      </c>
      <c r="I97" s="243"/>
      <c r="J97" s="239"/>
      <c r="K97" s="239"/>
      <c r="L97" s="244"/>
      <c r="M97" s="245"/>
      <c r="N97" s="246"/>
      <c r="O97" s="246"/>
      <c r="P97" s="246"/>
      <c r="Q97" s="246"/>
      <c r="R97" s="246"/>
      <c r="S97" s="246"/>
      <c r="T97" s="247"/>
      <c r="AT97" s="248" t="s">
        <v>202</v>
      </c>
      <c r="AU97" s="248" t="s">
        <v>136</v>
      </c>
      <c r="AV97" s="11" t="s">
        <v>82</v>
      </c>
      <c r="AW97" s="11" t="s">
        <v>33</v>
      </c>
      <c r="AX97" s="11" t="s">
        <v>80</v>
      </c>
      <c r="AY97" s="248" t="s">
        <v>123</v>
      </c>
    </row>
    <row r="98" s="10" customFormat="1" ht="22.32" customHeight="1">
      <c r="B98" s="204"/>
      <c r="C98" s="205"/>
      <c r="D98" s="206" t="s">
        <v>71</v>
      </c>
      <c r="E98" s="218" t="s">
        <v>204</v>
      </c>
      <c r="F98" s="218" t="s">
        <v>205</v>
      </c>
      <c r="G98" s="205"/>
      <c r="H98" s="205"/>
      <c r="I98" s="208"/>
      <c r="J98" s="219">
        <f>BK98</f>
        <v>0</v>
      </c>
      <c r="K98" s="205"/>
      <c r="L98" s="210"/>
      <c r="M98" s="211"/>
      <c r="N98" s="212"/>
      <c r="O98" s="212"/>
      <c r="P98" s="213">
        <f>SUM(P99:P101)</f>
        <v>0</v>
      </c>
      <c r="Q98" s="212"/>
      <c r="R98" s="213">
        <f>SUM(R99:R101)</f>
        <v>0</v>
      </c>
      <c r="S98" s="212"/>
      <c r="T98" s="214">
        <f>SUM(T99:T101)</f>
        <v>0</v>
      </c>
      <c r="AR98" s="215" t="s">
        <v>80</v>
      </c>
      <c r="AT98" s="216" t="s">
        <v>71</v>
      </c>
      <c r="AU98" s="216" t="s">
        <v>82</v>
      </c>
      <c r="AY98" s="215" t="s">
        <v>123</v>
      </c>
      <c r="BK98" s="217">
        <f>SUM(BK99:BK101)</f>
        <v>0</v>
      </c>
    </row>
    <row r="99" s="1" customFormat="1" ht="25.5" customHeight="1">
      <c r="B99" s="45"/>
      <c r="C99" s="220" t="s">
        <v>82</v>
      </c>
      <c r="D99" s="220" t="s">
        <v>126</v>
      </c>
      <c r="E99" s="221" t="s">
        <v>206</v>
      </c>
      <c r="F99" s="222" t="s">
        <v>207</v>
      </c>
      <c r="G99" s="223" t="s">
        <v>198</v>
      </c>
      <c r="H99" s="224">
        <v>7.04</v>
      </c>
      <c r="I99" s="225"/>
      <c r="J99" s="226">
        <f>ROUND(I99*H99,2)</f>
        <v>0</v>
      </c>
      <c r="K99" s="222" t="s">
        <v>130</v>
      </c>
      <c r="L99" s="71"/>
      <c r="M99" s="227" t="s">
        <v>21</v>
      </c>
      <c r="N99" s="228" t="s">
        <v>43</v>
      </c>
      <c r="O99" s="46"/>
      <c r="P99" s="229">
        <f>O99*H99</f>
        <v>0</v>
      </c>
      <c r="Q99" s="229">
        <v>0</v>
      </c>
      <c r="R99" s="229">
        <f>Q99*H99</f>
        <v>0</v>
      </c>
      <c r="S99" s="229">
        <v>0</v>
      </c>
      <c r="T99" s="230">
        <f>S99*H99</f>
        <v>0</v>
      </c>
      <c r="AR99" s="23" t="s">
        <v>140</v>
      </c>
      <c r="AT99" s="23" t="s">
        <v>126</v>
      </c>
      <c r="AU99" s="23" t="s">
        <v>136</v>
      </c>
      <c r="AY99" s="23" t="s">
        <v>123</v>
      </c>
      <c r="BE99" s="231">
        <f>IF(N99="základní",J99,0)</f>
        <v>0</v>
      </c>
      <c r="BF99" s="231">
        <f>IF(N99="snížená",J99,0)</f>
        <v>0</v>
      </c>
      <c r="BG99" s="231">
        <f>IF(N99="zákl. přenesená",J99,0)</f>
        <v>0</v>
      </c>
      <c r="BH99" s="231">
        <f>IF(N99="sníž. přenesená",J99,0)</f>
        <v>0</v>
      </c>
      <c r="BI99" s="231">
        <f>IF(N99="nulová",J99,0)</f>
        <v>0</v>
      </c>
      <c r="BJ99" s="23" t="s">
        <v>80</v>
      </c>
      <c r="BK99" s="231">
        <f>ROUND(I99*H99,2)</f>
        <v>0</v>
      </c>
      <c r="BL99" s="23" t="s">
        <v>140</v>
      </c>
      <c r="BM99" s="23" t="s">
        <v>546</v>
      </c>
    </row>
    <row r="100" s="1" customFormat="1">
      <c r="B100" s="45"/>
      <c r="C100" s="73"/>
      <c r="D100" s="232" t="s">
        <v>200</v>
      </c>
      <c r="E100" s="73"/>
      <c r="F100" s="233" t="s">
        <v>209</v>
      </c>
      <c r="G100" s="73"/>
      <c r="H100" s="73"/>
      <c r="I100" s="190"/>
      <c r="J100" s="73"/>
      <c r="K100" s="73"/>
      <c r="L100" s="71"/>
      <c r="M100" s="237"/>
      <c r="N100" s="46"/>
      <c r="O100" s="46"/>
      <c r="P100" s="46"/>
      <c r="Q100" s="46"/>
      <c r="R100" s="46"/>
      <c r="S100" s="46"/>
      <c r="T100" s="94"/>
      <c r="AT100" s="23" t="s">
        <v>200</v>
      </c>
      <c r="AU100" s="23" t="s">
        <v>136</v>
      </c>
    </row>
    <row r="101" s="11" customFormat="1">
      <c r="B101" s="238"/>
      <c r="C101" s="239"/>
      <c r="D101" s="232" t="s">
        <v>202</v>
      </c>
      <c r="E101" s="240" t="s">
        <v>21</v>
      </c>
      <c r="F101" s="241" t="s">
        <v>547</v>
      </c>
      <c r="G101" s="239"/>
      <c r="H101" s="242">
        <v>7.04</v>
      </c>
      <c r="I101" s="243"/>
      <c r="J101" s="239"/>
      <c r="K101" s="239"/>
      <c r="L101" s="244"/>
      <c r="M101" s="245"/>
      <c r="N101" s="246"/>
      <c r="O101" s="246"/>
      <c r="P101" s="246"/>
      <c r="Q101" s="246"/>
      <c r="R101" s="246"/>
      <c r="S101" s="246"/>
      <c r="T101" s="247"/>
      <c r="AT101" s="248" t="s">
        <v>202</v>
      </c>
      <c r="AU101" s="248" t="s">
        <v>136</v>
      </c>
      <c r="AV101" s="11" t="s">
        <v>82</v>
      </c>
      <c r="AW101" s="11" t="s">
        <v>33</v>
      </c>
      <c r="AX101" s="11" t="s">
        <v>80</v>
      </c>
      <c r="AY101" s="248" t="s">
        <v>123</v>
      </c>
    </row>
    <row r="102" s="10" customFormat="1" ht="22.32" customHeight="1">
      <c r="B102" s="204"/>
      <c r="C102" s="205"/>
      <c r="D102" s="206" t="s">
        <v>71</v>
      </c>
      <c r="E102" s="218" t="s">
        <v>211</v>
      </c>
      <c r="F102" s="218" t="s">
        <v>212</v>
      </c>
      <c r="G102" s="205"/>
      <c r="H102" s="205"/>
      <c r="I102" s="208"/>
      <c r="J102" s="219">
        <f>BK102</f>
        <v>0</v>
      </c>
      <c r="K102" s="205"/>
      <c r="L102" s="210"/>
      <c r="M102" s="211"/>
      <c r="N102" s="212"/>
      <c r="O102" s="212"/>
      <c r="P102" s="213">
        <f>SUM(P103:P117)</f>
        <v>0</v>
      </c>
      <c r="Q102" s="212"/>
      <c r="R102" s="213">
        <f>SUM(R103:R117)</f>
        <v>0</v>
      </c>
      <c r="S102" s="212"/>
      <c r="T102" s="214">
        <f>SUM(T103:T117)</f>
        <v>0</v>
      </c>
      <c r="AR102" s="215" t="s">
        <v>80</v>
      </c>
      <c r="AT102" s="216" t="s">
        <v>71</v>
      </c>
      <c r="AU102" s="216" t="s">
        <v>82</v>
      </c>
      <c r="AY102" s="215" t="s">
        <v>123</v>
      </c>
      <c r="BK102" s="217">
        <f>SUM(BK103:BK117)</f>
        <v>0</v>
      </c>
    </row>
    <row r="103" s="1" customFormat="1" ht="38.25" customHeight="1">
      <c r="B103" s="45"/>
      <c r="C103" s="220" t="s">
        <v>136</v>
      </c>
      <c r="D103" s="220" t="s">
        <v>126</v>
      </c>
      <c r="E103" s="221" t="s">
        <v>217</v>
      </c>
      <c r="F103" s="222" t="s">
        <v>218</v>
      </c>
      <c r="G103" s="223" t="s">
        <v>198</v>
      </c>
      <c r="H103" s="224">
        <v>1.3200000000000001</v>
      </c>
      <c r="I103" s="225"/>
      <c r="J103" s="226">
        <f>ROUND(I103*H103,2)</f>
        <v>0</v>
      </c>
      <c r="K103" s="222" t="s">
        <v>130</v>
      </c>
      <c r="L103" s="71"/>
      <c r="M103" s="227" t="s">
        <v>21</v>
      </c>
      <c r="N103" s="228" t="s">
        <v>43</v>
      </c>
      <c r="O103" s="46"/>
      <c r="P103" s="229">
        <f>O103*H103</f>
        <v>0</v>
      </c>
      <c r="Q103" s="229">
        <v>0</v>
      </c>
      <c r="R103" s="229">
        <f>Q103*H103</f>
        <v>0</v>
      </c>
      <c r="S103" s="229">
        <v>0</v>
      </c>
      <c r="T103" s="230">
        <f>S103*H103</f>
        <v>0</v>
      </c>
      <c r="AR103" s="23" t="s">
        <v>140</v>
      </c>
      <c r="AT103" s="23" t="s">
        <v>126</v>
      </c>
      <c r="AU103" s="23" t="s">
        <v>136</v>
      </c>
      <c r="AY103" s="23" t="s">
        <v>123</v>
      </c>
      <c r="BE103" s="231">
        <f>IF(N103="základní",J103,0)</f>
        <v>0</v>
      </c>
      <c r="BF103" s="231">
        <f>IF(N103="snížená",J103,0)</f>
        <v>0</v>
      </c>
      <c r="BG103" s="231">
        <f>IF(N103="zákl. přenesená",J103,0)</f>
        <v>0</v>
      </c>
      <c r="BH103" s="231">
        <f>IF(N103="sníž. přenesená",J103,0)</f>
        <v>0</v>
      </c>
      <c r="BI103" s="231">
        <f>IF(N103="nulová",J103,0)</f>
        <v>0</v>
      </c>
      <c r="BJ103" s="23" t="s">
        <v>80</v>
      </c>
      <c r="BK103" s="231">
        <f>ROUND(I103*H103,2)</f>
        <v>0</v>
      </c>
      <c r="BL103" s="23" t="s">
        <v>140</v>
      </c>
      <c r="BM103" s="23" t="s">
        <v>548</v>
      </c>
    </row>
    <row r="104" s="1" customFormat="1">
      <c r="B104" s="45"/>
      <c r="C104" s="73"/>
      <c r="D104" s="232" t="s">
        <v>200</v>
      </c>
      <c r="E104" s="73"/>
      <c r="F104" s="233" t="s">
        <v>216</v>
      </c>
      <c r="G104" s="73"/>
      <c r="H104" s="73"/>
      <c r="I104" s="190"/>
      <c r="J104" s="73"/>
      <c r="K104" s="73"/>
      <c r="L104" s="71"/>
      <c r="M104" s="237"/>
      <c r="N104" s="46"/>
      <c r="O104" s="46"/>
      <c r="P104" s="46"/>
      <c r="Q104" s="46"/>
      <c r="R104" s="46"/>
      <c r="S104" s="46"/>
      <c r="T104" s="94"/>
      <c r="AT104" s="23" t="s">
        <v>200</v>
      </c>
      <c r="AU104" s="23" t="s">
        <v>136</v>
      </c>
    </row>
    <row r="105" s="11" customFormat="1">
      <c r="B105" s="238"/>
      <c r="C105" s="239"/>
      <c r="D105" s="232" t="s">
        <v>202</v>
      </c>
      <c r="E105" s="240" t="s">
        <v>21</v>
      </c>
      <c r="F105" s="241" t="s">
        <v>547</v>
      </c>
      <c r="G105" s="239"/>
      <c r="H105" s="242">
        <v>7.04</v>
      </c>
      <c r="I105" s="243"/>
      <c r="J105" s="239"/>
      <c r="K105" s="239"/>
      <c r="L105" s="244"/>
      <c r="M105" s="245"/>
      <c r="N105" s="246"/>
      <c r="O105" s="246"/>
      <c r="P105" s="246"/>
      <c r="Q105" s="246"/>
      <c r="R105" s="246"/>
      <c r="S105" s="246"/>
      <c r="T105" s="247"/>
      <c r="AT105" s="248" t="s">
        <v>202</v>
      </c>
      <c r="AU105" s="248" t="s">
        <v>136</v>
      </c>
      <c r="AV105" s="11" t="s">
        <v>82</v>
      </c>
      <c r="AW105" s="11" t="s">
        <v>33</v>
      </c>
      <c r="AX105" s="11" t="s">
        <v>72</v>
      </c>
      <c r="AY105" s="248" t="s">
        <v>123</v>
      </c>
    </row>
    <row r="106" s="11" customFormat="1">
      <c r="B106" s="238"/>
      <c r="C106" s="239"/>
      <c r="D106" s="232" t="s">
        <v>202</v>
      </c>
      <c r="E106" s="240" t="s">
        <v>21</v>
      </c>
      <c r="F106" s="241" t="s">
        <v>549</v>
      </c>
      <c r="G106" s="239"/>
      <c r="H106" s="242">
        <v>-1.76</v>
      </c>
      <c r="I106" s="243"/>
      <c r="J106" s="239"/>
      <c r="K106" s="239"/>
      <c r="L106" s="244"/>
      <c r="M106" s="245"/>
      <c r="N106" s="246"/>
      <c r="O106" s="246"/>
      <c r="P106" s="246"/>
      <c r="Q106" s="246"/>
      <c r="R106" s="246"/>
      <c r="S106" s="246"/>
      <c r="T106" s="247"/>
      <c r="AT106" s="248" t="s">
        <v>202</v>
      </c>
      <c r="AU106" s="248" t="s">
        <v>136</v>
      </c>
      <c r="AV106" s="11" t="s">
        <v>82</v>
      </c>
      <c r="AW106" s="11" t="s">
        <v>33</v>
      </c>
      <c r="AX106" s="11" t="s">
        <v>72</v>
      </c>
      <c r="AY106" s="248" t="s">
        <v>123</v>
      </c>
    </row>
    <row r="107" s="11" customFormat="1">
      <c r="B107" s="238"/>
      <c r="C107" s="239"/>
      <c r="D107" s="232" t="s">
        <v>202</v>
      </c>
      <c r="E107" s="240" t="s">
        <v>21</v>
      </c>
      <c r="F107" s="241" t="s">
        <v>550</v>
      </c>
      <c r="G107" s="239"/>
      <c r="H107" s="242">
        <v>-2.6400000000000001</v>
      </c>
      <c r="I107" s="243"/>
      <c r="J107" s="239"/>
      <c r="K107" s="239"/>
      <c r="L107" s="244"/>
      <c r="M107" s="245"/>
      <c r="N107" s="246"/>
      <c r="O107" s="246"/>
      <c r="P107" s="246"/>
      <c r="Q107" s="246"/>
      <c r="R107" s="246"/>
      <c r="S107" s="246"/>
      <c r="T107" s="247"/>
      <c r="AT107" s="248" t="s">
        <v>202</v>
      </c>
      <c r="AU107" s="248" t="s">
        <v>136</v>
      </c>
      <c r="AV107" s="11" t="s">
        <v>82</v>
      </c>
      <c r="AW107" s="11" t="s">
        <v>33</v>
      </c>
      <c r="AX107" s="11" t="s">
        <v>72</v>
      </c>
      <c r="AY107" s="248" t="s">
        <v>123</v>
      </c>
    </row>
    <row r="108" s="11" customFormat="1">
      <c r="B108" s="238"/>
      <c r="C108" s="239"/>
      <c r="D108" s="232" t="s">
        <v>202</v>
      </c>
      <c r="E108" s="240" t="s">
        <v>21</v>
      </c>
      <c r="F108" s="241" t="s">
        <v>551</v>
      </c>
      <c r="G108" s="239"/>
      <c r="H108" s="242">
        <v>-1.3200000000000001</v>
      </c>
      <c r="I108" s="243"/>
      <c r="J108" s="239"/>
      <c r="K108" s="239"/>
      <c r="L108" s="244"/>
      <c r="M108" s="245"/>
      <c r="N108" s="246"/>
      <c r="O108" s="246"/>
      <c r="P108" s="246"/>
      <c r="Q108" s="246"/>
      <c r="R108" s="246"/>
      <c r="S108" s="246"/>
      <c r="T108" s="247"/>
      <c r="AT108" s="248" t="s">
        <v>202</v>
      </c>
      <c r="AU108" s="248" t="s">
        <v>136</v>
      </c>
      <c r="AV108" s="11" t="s">
        <v>82</v>
      </c>
      <c r="AW108" s="11" t="s">
        <v>33</v>
      </c>
      <c r="AX108" s="11" t="s">
        <v>72</v>
      </c>
      <c r="AY108" s="248" t="s">
        <v>123</v>
      </c>
    </row>
    <row r="109" s="12" customFormat="1">
      <c r="B109" s="249"/>
      <c r="C109" s="250"/>
      <c r="D109" s="232" t="s">
        <v>202</v>
      </c>
      <c r="E109" s="251" t="s">
        <v>21</v>
      </c>
      <c r="F109" s="252" t="s">
        <v>221</v>
      </c>
      <c r="G109" s="250"/>
      <c r="H109" s="253">
        <v>1.3200000000000001</v>
      </c>
      <c r="I109" s="254"/>
      <c r="J109" s="250"/>
      <c r="K109" s="250"/>
      <c r="L109" s="255"/>
      <c r="M109" s="256"/>
      <c r="N109" s="257"/>
      <c r="O109" s="257"/>
      <c r="P109" s="257"/>
      <c r="Q109" s="257"/>
      <c r="R109" s="257"/>
      <c r="S109" s="257"/>
      <c r="T109" s="258"/>
      <c r="AT109" s="259" t="s">
        <v>202</v>
      </c>
      <c r="AU109" s="259" t="s">
        <v>136</v>
      </c>
      <c r="AV109" s="12" t="s">
        <v>140</v>
      </c>
      <c r="AW109" s="12" t="s">
        <v>33</v>
      </c>
      <c r="AX109" s="12" t="s">
        <v>80</v>
      </c>
      <c r="AY109" s="259" t="s">
        <v>123</v>
      </c>
    </row>
    <row r="110" s="1" customFormat="1" ht="51" customHeight="1">
      <c r="B110" s="45"/>
      <c r="C110" s="220" t="s">
        <v>140</v>
      </c>
      <c r="D110" s="220" t="s">
        <v>126</v>
      </c>
      <c r="E110" s="221" t="s">
        <v>222</v>
      </c>
      <c r="F110" s="222" t="s">
        <v>223</v>
      </c>
      <c r="G110" s="223" t="s">
        <v>198</v>
      </c>
      <c r="H110" s="224">
        <v>13.199999999999999</v>
      </c>
      <c r="I110" s="225"/>
      <c r="J110" s="226">
        <f>ROUND(I110*H110,2)</f>
        <v>0</v>
      </c>
      <c r="K110" s="222" t="s">
        <v>130</v>
      </c>
      <c r="L110" s="71"/>
      <c r="M110" s="227" t="s">
        <v>21</v>
      </c>
      <c r="N110" s="228" t="s">
        <v>43</v>
      </c>
      <c r="O110" s="46"/>
      <c r="P110" s="229">
        <f>O110*H110</f>
        <v>0</v>
      </c>
      <c r="Q110" s="229">
        <v>0</v>
      </c>
      <c r="R110" s="229">
        <f>Q110*H110</f>
        <v>0</v>
      </c>
      <c r="S110" s="229">
        <v>0</v>
      </c>
      <c r="T110" s="230">
        <f>S110*H110</f>
        <v>0</v>
      </c>
      <c r="AR110" s="23" t="s">
        <v>140</v>
      </c>
      <c r="AT110" s="23" t="s">
        <v>126</v>
      </c>
      <c r="AU110" s="23" t="s">
        <v>136</v>
      </c>
      <c r="AY110" s="23" t="s">
        <v>123</v>
      </c>
      <c r="BE110" s="231">
        <f>IF(N110="základní",J110,0)</f>
        <v>0</v>
      </c>
      <c r="BF110" s="231">
        <f>IF(N110="snížená",J110,0)</f>
        <v>0</v>
      </c>
      <c r="BG110" s="231">
        <f>IF(N110="zákl. přenesená",J110,0)</f>
        <v>0</v>
      </c>
      <c r="BH110" s="231">
        <f>IF(N110="sníž. přenesená",J110,0)</f>
        <v>0</v>
      </c>
      <c r="BI110" s="231">
        <f>IF(N110="nulová",J110,0)</f>
        <v>0</v>
      </c>
      <c r="BJ110" s="23" t="s">
        <v>80</v>
      </c>
      <c r="BK110" s="231">
        <f>ROUND(I110*H110,2)</f>
        <v>0</v>
      </c>
      <c r="BL110" s="23" t="s">
        <v>140</v>
      </c>
      <c r="BM110" s="23" t="s">
        <v>552</v>
      </c>
    </row>
    <row r="111" s="1" customFormat="1">
      <c r="B111" s="45"/>
      <c r="C111" s="73"/>
      <c r="D111" s="232" t="s">
        <v>200</v>
      </c>
      <c r="E111" s="73"/>
      <c r="F111" s="233" t="s">
        <v>216</v>
      </c>
      <c r="G111" s="73"/>
      <c r="H111" s="73"/>
      <c r="I111" s="190"/>
      <c r="J111" s="73"/>
      <c r="K111" s="73"/>
      <c r="L111" s="71"/>
      <c r="M111" s="237"/>
      <c r="N111" s="46"/>
      <c r="O111" s="46"/>
      <c r="P111" s="46"/>
      <c r="Q111" s="46"/>
      <c r="R111" s="46"/>
      <c r="S111" s="46"/>
      <c r="T111" s="94"/>
      <c r="AT111" s="23" t="s">
        <v>200</v>
      </c>
      <c r="AU111" s="23" t="s">
        <v>136</v>
      </c>
    </row>
    <row r="112" s="11" customFormat="1">
      <c r="B112" s="238"/>
      <c r="C112" s="239"/>
      <c r="D112" s="232" t="s">
        <v>202</v>
      </c>
      <c r="E112" s="239"/>
      <c r="F112" s="241" t="s">
        <v>553</v>
      </c>
      <c r="G112" s="239"/>
      <c r="H112" s="242">
        <v>13.199999999999999</v>
      </c>
      <c r="I112" s="243"/>
      <c r="J112" s="239"/>
      <c r="K112" s="239"/>
      <c r="L112" s="244"/>
      <c r="M112" s="245"/>
      <c r="N112" s="246"/>
      <c r="O112" s="246"/>
      <c r="P112" s="246"/>
      <c r="Q112" s="246"/>
      <c r="R112" s="246"/>
      <c r="S112" s="246"/>
      <c r="T112" s="247"/>
      <c r="AT112" s="248" t="s">
        <v>202</v>
      </c>
      <c r="AU112" s="248" t="s">
        <v>136</v>
      </c>
      <c r="AV112" s="11" t="s">
        <v>82</v>
      </c>
      <c r="AW112" s="11" t="s">
        <v>6</v>
      </c>
      <c r="AX112" s="11" t="s">
        <v>80</v>
      </c>
      <c r="AY112" s="248" t="s">
        <v>123</v>
      </c>
    </row>
    <row r="113" s="1" customFormat="1" ht="25.5" customHeight="1">
      <c r="B113" s="45"/>
      <c r="C113" s="220" t="s">
        <v>122</v>
      </c>
      <c r="D113" s="220" t="s">
        <v>126</v>
      </c>
      <c r="E113" s="221" t="s">
        <v>226</v>
      </c>
      <c r="F113" s="222" t="s">
        <v>227</v>
      </c>
      <c r="G113" s="223" t="s">
        <v>198</v>
      </c>
      <c r="H113" s="224">
        <v>9.6799999999999997</v>
      </c>
      <c r="I113" s="225"/>
      <c r="J113" s="226">
        <f>ROUND(I113*H113,2)</f>
        <v>0</v>
      </c>
      <c r="K113" s="222" t="s">
        <v>130</v>
      </c>
      <c r="L113" s="71"/>
      <c r="M113" s="227" t="s">
        <v>21</v>
      </c>
      <c r="N113" s="228" t="s">
        <v>43</v>
      </c>
      <c r="O113" s="46"/>
      <c r="P113" s="229">
        <f>O113*H113</f>
        <v>0</v>
      </c>
      <c r="Q113" s="229">
        <v>0</v>
      </c>
      <c r="R113" s="229">
        <f>Q113*H113</f>
        <v>0</v>
      </c>
      <c r="S113" s="229">
        <v>0</v>
      </c>
      <c r="T113" s="230">
        <f>S113*H113</f>
        <v>0</v>
      </c>
      <c r="AR113" s="23" t="s">
        <v>140</v>
      </c>
      <c r="AT113" s="23" t="s">
        <v>126</v>
      </c>
      <c r="AU113" s="23" t="s">
        <v>136</v>
      </c>
      <c r="AY113" s="23" t="s">
        <v>123</v>
      </c>
      <c r="BE113" s="231">
        <f>IF(N113="základní",J113,0)</f>
        <v>0</v>
      </c>
      <c r="BF113" s="231">
        <f>IF(N113="snížená",J113,0)</f>
        <v>0</v>
      </c>
      <c r="BG113" s="231">
        <f>IF(N113="zákl. přenesená",J113,0)</f>
        <v>0</v>
      </c>
      <c r="BH113" s="231">
        <f>IF(N113="sníž. přenesená",J113,0)</f>
        <v>0</v>
      </c>
      <c r="BI113" s="231">
        <f>IF(N113="nulová",J113,0)</f>
        <v>0</v>
      </c>
      <c r="BJ113" s="23" t="s">
        <v>80</v>
      </c>
      <c r="BK113" s="231">
        <f>ROUND(I113*H113,2)</f>
        <v>0</v>
      </c>
      <c r="BL113" s="23" t="s">
        <v>140</v>
      </c>
      <c r="BM113" s="23" t="s">
        <v>554</v>
      </c>
    </row>
    <row r="114" s="1" customFormat="1">
      <c r="B114" s="45"/>
      <c r="C114" s="73"/>
      <c r="D114" s="232" t="s">
        <v>200</v>
      </c>
      <c r="E114" s="73"/>
      <c r="F114" s="233" t="s">
        <v>229</v>
      </c>
      <c r="G114" s="73"/>
      <c r="H114" s="73"/>
      <c r="I114" s="190"/>
      <c r="J114" s="73"/>
      <c r="K114" s="73"/>
      <c r="L114" s="71"/>
      <c r="M114" s="237"/>
      <c r="N114" s="46"/>
      <c r="O114" s="46"/>
      <c r="P114" s="46"/>
      <c r="Q114" s="46"/>
      <c r="R114" s="46"/>
      <c r="S114" s="46"/>
      <c r="T114" s="94"/>
      <c r="AT114" s="23" t="s">
        <v>200</v>
      </c>
      <c r="AU114" s="23" t="s">
        <v>136</v>
      </c>
    </row>
    <row r="115" s="11" customFormat="1">
      <c r="B115" s="238"/>
      <c r="C115" s="239"/>
      <c r="D115" s="232" t="s">
        <v>202</v>
      </c>
      <c r="E115" s="240" t="s">
        <v>21</v>
      </c>
      <c r="F115" s="241" t="s">
        <v>545</v>
      </c>
      <c r="G115" s="239"/>
      <c r="H115" s="242">
        <v>2.6400000000000001</v>
      </c>
      <c r="I115" s="243"/>
      <c r="J115" s="239"/>
      <c r="K115" s="239"/>
      <c r="L115" s="244"/>
      <c r="M115" s="245"/>
      <c r="N115" s="246"/>
      <c r="O115" s="246"/>
      <c r="P115" s="246"/>
      <c r="Q115" s="246"/>
      <c r="R115" s="246"/>
      <c r="S115" s="246"/>
      <c r="T115" s="247"/>
      <c r="AT115" s="248" t="s">
        <v>202</v>
      </c>
      <c r="AU115" s="248" t="s">
        <v>136</v>
      </c>
      <c r="AV115" s="11" t="s">
        <v>82</v>
      </c>
      <c r="AW115" s="11" t="s">
        <v>33</v>
      </c>
      <c r="AX115" s="11" t="s">
        <v>72</v>
      </c>
      <c r="AY115" s="248" t="s">
        <v>123</v>
      </c>
    </row>
    <row r="116" s="11" customFormat="1">
      <c r="B116" s="238"/>
      <c r="C116" s="239"/>
      <c r="D116" s="232" t="s">
        <v>202</v>
      </c>
      <c r="E116" s="240" t="s">
        <v>21</v>
      </c>
      <c r="F116" s="241" t="s">
        <v>547</v>
      </c>
      <c r="G116" s="239"/>
      <c r="H116" s="242">
        <v>7.04</v>
      </c>
      <c r="I116" s="243"/>
      <c r="J116" s="239"/>
      <c r="K116" s="239"/>
      <c r="L116" s="244"/>
      <c r="M116" s="245"/>
      <c r="N116" s="246"/>
      <c r="O116" s="246"/>
      <c r="P116" s="246"/>
      <c r="Q116" s="246"/>
      <c r="R116" s="246"/>
      <c r="S116" s="246"/>
      <c r="T116" s="247"/>
      <c r="AT116" s="248" t="s">
        <v>202</v>
      </c>
      <c r="AU116" s="248" t="s">
        <v>136</v>
      </c>
      <c r="AV116" s="11" t="s">
        <v>82</v>
      </c>
      <c r="AW116" s="11" t="s">
        <v>33</v>
      </c>
      <c r="AX116" s="11" t="s">
        <v>72</v>
      </c>
      <c r="AY116" s="248" t="s">
        <v>123</v>
      </c>
    </row>
    <row r="117" s="12" customFormat="1">
      <c r="B117" s="249"/>
      <c r="C117" s="250"/>
      <c r="D117" s="232" t="s">
        <v>202</v>
      </c>
      <c r="E117" s="251" t="s">
        <v>21</v>
      </c>
      <c r="F117" s="252" t="s">
        <v>221</v>
      </c>
      <c r="G117" s="250"/>
      <c r="H117" s="253">
        <v>9.6799999999999997</v>
      </c>
      <c r="I117" s="254"/>
      <c r="J117" s="250"/>
      <c r="K117" s="250"/>
      <c r="L117" s="255"/>
      <c r="M117" s="256"/>
      <c r="N117" s="257"/>
      <c r="O117" s="257"/>
      <c r="P117" s="257"/>
      <c r="Q117" s="257"/>
      <c r="R117" s="257"/>
      <c r="S117" s="257"/>
      <c r="T117" s="258"/>
      <c r="AT117" s="259" t="s">
        <v>202</v>
      </c>
      <c r="AU117" s="259" t="s">
        <v>136</v>
      </c>
      <c r="AV117" s="12" t="s">
        <v>140</v>
      </c>
      <c r="AW117" s="12" t="s">
        <v>33</v>
      </c>
      <c r="AX117" s="12" t="s">
        <v>80</v>
      </c>
      <c r="AY117" s="259" t="s">
        <v>123</v>
      </c>
    </row>
    <row r="118" s="10" customFormat="1" ht="22.32" customHeight="1">
      <c r="B118" s="204"/>
      <c r="C118" s="205"/>
      <c r="D118" s="206" t="s">
        <v>71</v>
      </c>
      <c r="E118" s="218" t="s">
        <v>230</v>
      </c>
      <c r="F118" s="218" t="s">
        <v>231</v>
      </c>
      <c r="G118" s="205"/>
      <c r="H118" s="205"/>
      <c r="I118" s="208"/>
      <c r="J118" s="219">
        <f>BK118</f>
        <v>0</v>
      </c>
      <c r="K118" s="205"/>
      <c r="L118" s="210"/>
      <c r="M118" s="211"/>
      <c r="N118" s="212"/>
      <c r="O118" s="212"/>
      <c r="P118" s="213">
        <f>SUM(P119:P132)</f>
        <v>0</v>
      </c>
      <c r="Q118" s="212"/>
      <c r="R118" s="213">
        <f>SUM(R119:R132)</f>
        <v>5.2800000000000002</v>
      </c>
      <c r="S118" s="212"/>
      <c r="T118" s="214">
        <f>SUM(T119:T132)</f>
        <v>0</v>
      </c>
      <c r="AR118" s="215" t="s">
        <v>80</v>
      </c>
      <c r="AT118" s="216" t="s">
        <v>71</v>
      </c>
      <c r="AU118" s="216" t="s">
        <v>82</v>
      </c>
      <c r="AY118" s="215" t="s">
        <v>123</v>
      </c>
      <c r="BK118" s="217">
        <f>SUM(BK119:BK132)</f>
        <v>0</v>
      </c>
    </row>
    <row r="119" s="1" customFormat="1" ht="25.5" customHeight="1">
      <c r="B119" s="45"/>
      <c r="C119" s="220" t="s">
        <v>150</v>
      </c>
      <c r="D119" s="220" t="s">
        <v>126</v>
      </c>
      <c r="E119" s="221" t="s">
        <v>232</v>
      </c>
      <c r="F119" s="222" t="s">
        <v>233</v>
      </c>
      <c r="G119" s="223" t="s">
        <v>234</v>
      </c>
      <c r="H119" s="224">
        <v>2.3759999999999999</v>
      </c>
      <c r="I119" s="225"/>
      <c r="J119" s="226">
        <f>ROUND(I119*H119,2)</f>
        <v>0</v>
      </c>
      <c r="K119" s="222" t="s">
        <v>130</v>
      </c>
      <c r="L119" s="71"/>
      <c r="M119" s="227" t="s">
        <v>21</v>
      </c>
      <c r="N119" s="228" t="s">
        <v>43</v>
      </c>
      <c r="O119" s="46"/>
      <c r="P119" s="229">
        <f>O119*H119</f>
        <v>0</v>
      </c>
      <c r="Q119" s="229">
        <v>0</v>
      </c>
      <c r="R119" s="229">
        <f>Q119*H119</f>
        <v>0</v>
      </c>
      <c r="S119" s="229">
        <v>0</v>
      </c>
      <c r="T119" s="230">
        <f>S119*H119</f>
        <v>0</v>
      </c>
      <c r="AR119" s="23" t="s">
        <v>140</v>
      </c>
      <c r="AT119" s="23" t="s">
        <v>126</v>
      </c>
      <c r="AU119" s="23" t="s">
        <v>136</v>
      </c>
      <c r="AY119" s="23" t="s">
        <v>123</v>
      </c>
      <c r="BE119" s="231">
        <f>IF(N119="základní",J119,0)</f>
        <v>0</v>
      </c>
      <c r="BF119" s="231">
        <f>IF(N119="snížená",J119,0)</f>
        <v>0</v>
      </c>
      <c r="BG119" s="231">
        <f>IF(N119="zákl. přenesená",J119,0)</f>
        <v>0</v>
      </c>
      <c r="BH119" s="231">
        <f>IF(N119="sníž. přenesená",J119,0)</f>
        <v>0</v>
      </c>
      <c r="BI119" s="231">
        <f>IF(N119="nulová",J119,0)</f>
        <v>0</v>
      </c>
      <c r="BJ119" s="23" t="s">
        <v>80</v>
      </c>
      <c r="BK119" s="231">
        <f>ROUND(I119*H119,2)</f>
        <v>0</v>
      </c>
      <c r="BL119" s="23" t="s">
        <v>140</v>
      </c>
      <c r="BM119" s="23" t="s">
        <v>555</v>
      </c>
    </row>
    <row r="120" s="1" customFormat="1">
      <c r="B120" s="45"/>
      <c r="C120" s="73"/>
      <c r="D120" s="232" t="s">
        <v>200</v>
      </c>
      <c r="E120" s="73"/>
      <c r="F120" s="233" t="s">
        <v>236</v>
      </c>
      <c r="G120" s="73"/>
      <c r="H120" s="73"/>
      <c r="I120" s="190"/>
      <c r="J120" s="73"/>
      <c r="K120" s="73"/>
      <c r="L120" s="71"/>
      <c r="M120" s="237"/>
      <c r="N120" s="46"/>
      <c r="O120" s="46"/>
      <c r="P120" s="46"/>
      <c r="Q120" s="46"/>
      <c r="R120" s="46"/>
      <c r="S120" s="46"/>
      <c r="T120" s="94"/>
      <c r="AT120" s="23" t="s">
        <v>200</v>
      </c>
      <c r="AU120" s="23" t="s">
        <v>136</v>
      </c>
    </row>
    <row r="121" s="11" customFormat="1">
      <c r="B121" s="238"/>
      <c r="C121" s="239"/>
      <c r="D121" s="232" t="s">
        <v>202</v>
      </c>
      <c r="E121" s="239"/>
      <c r="F121" s="241" t="s">
        <v>556</v>
      </c>
      <c r="G121" s="239"/>
      <c r="H121" s="242">
        <v>2.3759999999999999</v>
      </c>
      <c r="I121" s="243"/>
      <c r="J121" s="239"/>
      <c r="K121" s="239"/>
      <c r="L121" s="244"/>
      <c r="M121" s="245"/>
      <c r="N121" s="246"/>
      <c r="O121" s="246"/>
      <c r="P121" s="246"/>
      <c r="Q121" s="246"/>
      <c r="R121" s="246"/>
      <c r="S121" s="246"/>
      <c r="T121" s="247"/>
      <c r="AT121" s="248" t="s">
        <v>202</v>
      </c>
      <c r="AU121" s="248" t="s">
        <v>136</v>
      </c>
      <c r="AV121" s="11" t="s">
        <v>82</v>
      </c>
      <c r="AW121" s="11" t="s">
        <v>6</v>
      </c>
      <c r="AX121" s="11" t="s">
        <v>80</v>
      </c>
      <c r="AY121" s="248" t="s">
        <v>123</v>
      </c>
    </row>
    <row r="122" s="1" customFormat="1" ht="25.5" customHeight="1">
      <c r="B122" s="45"/>
      <c r="C122" s="220" t="s">
        <v>154</v>
      </c>
      <c r="D122" s="220" t="s">
        <v>126</v>
      </c>
      <c r="E122" s="221" t="s">
        <v>238</v>
      </c>
      <c r="F122" s="222" t="s">
        <v>239</v>
      </c>
      <c r="G122" s="223" t="s">
        <v>198</v>
      </c>
      <c r="H122" s="224">
        <v>2.6400000000000001</v>
      </c>
      <c r="I122" s="225"/>
      <c r="J122" s="226">
        <f>ROUND(I122*H122,2)</f>
        <v>0</v>
      </c>
      <c r="K122" s="222" t="s">
        <v>130</v>
      </c>
      <c r="L122" s="71"/>
      <c r="M122" s="227" t="s">
        <v>21</v>
      </c>
      <c r="N122" s="228" t="s">
        <v>43</v>
      </c>
      <c r="O122" s="46"/>
      <c r="P122" s="229">
        <f>O122*H122</f>
        <v>0</v>
      </c>
      <c r="Q122" s="229">
        <v>0</v>
      </c>
      <c r="R122" s="229">
        <f>Q122*H122</f>
        <v>0</v>
      </c>
      <c r="S122" s="229">
        <v>0</v>
      </c>
      <c r="T122" s="230">
        <f>S122*H122</f>
        <v>0</v>
      </c>
      <c r="AR122" s="23" t="s">
        <v>140</v>
      </c>
      <c r="AT122" s="23" t="s">
        <v>126</v>
      </c>
      <c r="AU122" s="23" t="s">
        <v>136</v>
      </c>
      <c r="AY122" s="23" t="s">
        <v>123</v>
      </c>
      <c r="BE122" s="231">
        <f>IF(N122="základní",J122,0)</f>
        <v>0</v>
      </c>
      <c r="BF122" s="231">
        <f>IF(N122="snížená",J122,0)</f>
        <v>0</v>
      </c>
      <c r="BG122" s="231">
        <f>IF(N122="zákl. přenesená",J122,0)</f>
        <v>0</v>
      </c>
      <c r="BH122" s="231">
        <f>IF(N122="sníž. přenesená",J122,0)</f>
        <v>0</v>
      </c>
      <c r="BI122" s="231">
        <f>IF(N122="nulová",J122,0)</f>
        <v>0</v>
      </c>
      <c r="BJ122" s="23" t="s">
        <v>80</v>
      </c>
      <c r="BK122" s="231">
        <f>ROUND(I122*H122,2)</f>
        <v>0</v>
      </c>
      <c r="BL122" s="23" t="s">
        <v>140</v>
      </c>
      <c r="BM122" s="23" t="s">
        <v>557</v>
      </c>
    </row>
    <row r="123" s="1" customFormat="1">
      <c r="B123" s="45"/>
      <c r="C123" s="73"/>
      <c r="D123" s="232" t="s">
        <v>200</v>
      </c>
      <c r="E123" s="73"/>
      <c r="F123" s="233" t="s">
        <v>241</v>
      </c>
      <c r="G123" s="73"/>
      <c r="H123" s="73"/>
      <c r="I123" s="190"/>
      <c r="J123" s="73"/>
      <c r="K123" s="73"/>
      <c r="L123" s="71"/>
      <c r="M123" s="237"/>
      <c r="N123" s="46"/>
      <c r="O123" s="46"/>
      <c r="P123" s="46"/>
      <c r="Q123" s="46"/>
      <c r="R123" s="46"/>
      <c r="S123" s="46"/>
      <c r="T123" s="94"/>
      <c r="AT123" s="23" t="s">
        <v>200</v>
      </c>
      <c r="AU123" s="23" t="s">
        <v>136</v>
      </c>
    </row>
    <row r="124" s="11" customFormat="1">
      <c r="B124" s="238"/>
      <c r="C124" s="239"/>
      <c r="D124" s="232" t="s">
        <v>202</v>
      </c>
      <c r="E124" s="240" t="s">
        <v>21</v>
      </c>
      <c r="F124" s="241" t="s">
        <v>545</v>
      </c>
      <c r="G124" s="239"/>
      <c r="H124" s="242">
        <v>2.6400000000000001</v>
      </c>
      <c r="I124" s="243"/>
      <c r="J124" s="239"/>
      <c r="K124" s="239"/>
      <c r="L124" s="244"/>
      <c r="M124" s="245"/>
      <c r="N124" s="246"/>
      <c r="O124" s="246"/>
      <c r="P124" s="246"/>
      <c r="Q124" s="246"/>
      <c r="R124" s="246"/>
      <c r="S124" s="246"/>
      <c r="T124" s="247"/>
      <c r="AT124" s="248" t="s">
        <v>202</v>
      </c>
      <c r="AU124" s="248" t="s">
        <v>136</v>
      </c>
      <c r="AV124" s="11" t="s">
        <v>82</v>
      </c>
      <c r="AW124" s="11" t="s">
        <v>33</v>
      </c>
      <c r="AX124" s="11" t="s">
        <v>80</v>
      </c>
      <c r="AY124" s="248" t="s">
        <v>123</v>
      </c>
    </row>
    <row r="125" s="1" customFormat="1" ht="38.25" customHeight="1">
      <c r="B125" s="45"/>
      <c r="C125" s="220" t="s">
        <v>158</v>
      </c>
      <c r="D125" s="220" t="s">
        <v>126</v>
      </c>
      <c r="E125" s="221" t="s">
        <v>558</v>
      </c>
      <c r="F125" s="222" t="s">
        <v>559</v>
      </c>
      <c r="G125" s="223" t="s">
        <v>198</v>
      </c>
      <c r="H125" s="224">
        <v>1.76</v>
      </c>
      <c r="I125" s="225"/>
      <c r="J125" s="226">
        <f>ROUND(I125*H125,2)</f>
        <v>0</v>
      </c>
      <c r="K125" s="222" t="s">
        <v>130</v>
      </c>
      <c r="L125" s="71"/>
      <c r="M125" s="227" t="s">
        <v>21</v>
      </c>
      <c r="N125" s="228" t="s">
        <v>43</v>
      </c>
      <c r="O125" s="46"/>
      <c r="P125" s="229">
        <f>O125*H125</f>
        <v>0</v>
      </c>
      <c r="Q125" s="229">
        <v>0</v>
      </c>
      <c r="R125" s="229">
        <f>Q125*H125</f>
        <v>0</v>
      </c>
      <c r="S125" s="229">
        <v>0</v>
      </c>
      <c r="T125" s="230">
        <f>S125*H125</f>
        <v>0</v>
      </c>
      <c r="AR125" s="23" t="s">
        <v>140</v>
      </c>
      <c r="AT125" s="23" t="s">
        <v>126</v>
      </c>
      <c r="AU125" s="23" t="s">
        <v>136</v>
      </c>
      <c r="AY125" s="23" t="s">
        <v>123</v>
      </c>
      <c r="BE125" s="231">
        <f>IF(N125="základní",J125,0)</f>
        <v>0</v>
      </c>
      <c r="BF125" s="231">
        <f>IF(N125="snížená",J125,0)</f>
        <v>0</v>
      </c>
      <c r="BG125" s="231">
        <f>IF(N125="zákl. přenesená",J125,0)</f>
        <v>0</v>
      </c>
      <c r="BH125" s="231">
        <f>IF(N125="sníž. přenesená",J125,0)</f>
        <v>0</v>
      </c>
      <c r="BI125" s="231">
        <f>IF(N125="nulová",J125,0)</f>
        <v>0</v>
      </c>
      <c r="BJ125" s="23" t="s">
        <v>80</v>
      </c>
      <c r="BK125" s="231">
        <f>ROUND(I125*H125,2)</f>
        <v>0</v>
      </c>
      <c r="BL125" s="23" t="s">
        <v>140</v>
      </c>
      <c r="BM125" s="23" t="s">
        <v>560</v>
      </c>
    </row>
    <row r="126" s="1" customFormat="1">
      <c r="B126" s="45"/>
      <c r="C126" s="73"/>
      <c r="D126" s="232" t="s">
        <v>200</v>
      </c>
      <c r="E126" s="73"/>
      <c r="F126" s="260" t="s">
        <v>561</v>
      </c>
      <c r="G126" s="73"/>
      <c r="H126" s="73"/>
      <c r="I126" s="190"/>
      <c r="J126" s="73"/>
      <c r="K126" s="73"/>
      <c r="L126" s="71"/>
      <c r="M126" s="237"/>
      <c r="N126" s="46"/>
      <c r="O126" s="46"/>
      <c r="P126" s="46"/>
      <c r="Q126" s="46"/>
      <c r="R126" s="46"/>
      <c r="S126" s="46"/>
      <c r="T126" s="94"/>
      <c r="AT126" s="23" t="s">
        <v>200</v>
      </c>
      <c r="AU126" s="23" t="s">
        <v>136</v>
      </c>
    </row>
    <row r="127" s="11" customFormat="1">
      <c r="B127" s="238"/>
      <c r="C127" s="239"/>
      <c r="D127" s="232" t="s">
        <v>202</v>
      </c>
      <c r="E127" s="240" t="s">
        <v>21</v>
      </c>
      <c r="F127" s="241" t="s">
        <v>562</v>
      </c>
      <c r="G127" s="239"/>
      <c r="H127" s="242">
        <v>1.76</v>
      </c>
      <c r="I127" s="243"/>
      <c r="J127" s="239"/>
      <c r="K127" s="239"/>
      <c r="L127" s="244"/>
      <c r="M127" s="245"/>
      <c r="N127" s="246"/>
      <c r="O127" s="246"/>
      <c r="P127" s="246"/>
      <c r="Q127" s="246"/>
      <c r="R127" s="246"/>
      <c r="S127" s="246"/>
      <c r="T127" s="247"/>
      <c r="AT127" s="248" t="s">
        <v>202</v>
      </c>
      <c r="AU127" s="248" t="s">
        <v>136</v>
      </c>
      <c r="AV127" s="11" t="s">
        <v>82</v>
      </c>
      <c r="AW127" s="11" t="s">
        <v>33</v>
      </c>
      <c r="AX127" s="11" t="s">
        <v>80</v>
      </c>
      <c r="AY127" s="248" t="s">
        <v>123</v>
      </c>
    </row>
    <row r="128" s="1" customFormat="1" ht="38.25" customHeight="1">
      <c r="B128" s="45"/>
      <c r="C128" s="220" t="s">
        <v>164</v>
      </c>
      <c r="D128" s="220" t="s">
        <v>126</v>
      </c>
      <c r="E128" s="221" t="s">
        <v>563</v>
      </c>
      <c r="F128" s="222" t="s">
        <v>564</v>
      </c>
      <c r="G128" s="223" t="s">
        <v>198</v>
      </c>
      <c r="H128" s="224">
        <v>2.6400000000000001</v>
      </c>
      <c r="I128" s="225"/>
      <c r="J128" s="226">
        <f>ROUND(I128*H128,2)</f>
        <v>0</v>
      </c>
      <c r="K128" s="222" t="s">
        <v>130</v>
      </c>
      <c r="L128" s="71"/>
      <c r="M128" s="227" t="s">
        <v>21</v>
      </c>
      <c r="N128" s="228" t="s">
        <v>43</v>
      </c>
      <c r="O128" s="46"/>
      <c r="P128" s="229">
        <f>O128*H128</f>
        <v>0</v>
      </c>
      <c r="Q128" s="229">
        <v>0</v>
      </c>
      <c r="R128" s="229">
        <f>Q128*H128</f>
        <v>0</v>
      </c>
      <c r="S128" s="229">
        <v>0</v>
      </c>
      <c r="T128" s="230">
        <f>S128*H128</f>
        <v>0</v>
      </c>
      <c r="AR128" s="23" t="s">
        <v>140</v>
      </c>
      <c r="AT128" s="23" t="s">
        <v>126</v>
      </c>
      <c r="AU128" s="23" t="s">
        <v>136</v>
      </c>
      <c r="AY128" s="23" t="s">
        <v>123</v>
      </c>
      <c r="BE128" s="231">
        <f>IF(N128="základní",J128,0)</f>
        <v>0</v>
      </c>
      <c r="BF128" s="231">
        <f>IF(N128="snížená",J128,0)</f>
        <v>0</v>
      </c>
      <c r="BG128" s="231">
        <f>IF(N128="zákl. přenesená",J128,0)</f>
        <v>0</v>
      </c>
      <c r="BH128" s="231">
        <f>IF(N128="sníž. přenesená",J128,0)</f>
        <v>0</v>
      </c>
      <c r="BI128" s="231">
        <f>IF(N128="nulová",J128,0)</f>
        <v>0</v>
      </c>
      <c r="BJ128" s="23" t="s">
        <v>80</v>
      </c>
      <c r="BK128" s="231">
        <f>ROUND(I128*H128,2)</f>
        <v>0</v>
      </c>
      <c r="BL128" s="23" t="s">
        <v>140</v>
      </c>
      <c r="BM128" s="23" t="s">
        <v>565</v>
      </c>
    </row>
    <row r="129" s="1" customFormat="1">
      <c r="B129" s="45"/>
      <c r="C129" s="73"/>
      <c r="D129" s="232" t="s">
        <v>200</v>
      </c>
      <c r="E129" s="73"/>
      <c r="F129" s="233" t="s">
        <v>566</v>
      </c>
      <c r="G129" s="73"/>
      <c r="H129" s="73"/>
      <c r="I129" s="190"/>
      <c r="J129" s="73"/>
      <c r="K129" s="73"/>
      <c r="L129" s="71"/>
      <c r="M129" s="237"/>
      <c r="N129" s="46"/>
      <c r="O129" s="46"/>
      <c r="P129" s="46"/>
      <c r="Q129" s="46"/>
      <c r="R129" s="46"/>
      <c r="S129" s="46"/>
      <c r="T129" s="94"/>
      <c r="AT129" s="23" t="s">
        <v>200</v>
      </c>
      <c r="AU129" s="23" t="s">
        <v>136</v>
      </c>
    </row>
    <row r="130" s="11" customFormat="1">
      <c r="B130" s="238"/>
      <c r="C130" s="239"/>
      <c r="D130" s="232" t="s">
        <v>202</v>
      </c>
      <c r="E130" s="240" t="s">
        <v>21</v>
      </c>
      <c r="F130" s="241" t="s">
        <v>567</v>
      </c>
      <c r="G130" s="239"/>
      <c r="H130" s="242">
        <v>2.6400000000000001</v>
      </c>
      <c r="I130" s="243"/>
      <c r="J130" s="239"/>
      <c r="K130" s="239"/>
      <c r="L130" s="244"/>
      <c r="M130" s="245"/>
      <c r="N130" s="246"/>
      <c r="O130" s="246"/>
      <c r="P130" s="246"/>
      <c r="Q130" s="246"/>
      <c r="R130" s="246"/>
      <c r="S130" s="246"/>
      <c r="T130" s="247"/>
      <c r="AT130" s="248" t="s">
        <v>202</v>
      </c>
      <c r="AU130" s="248" t="s">
        <v>136</v>
      </c>
      <c r="AV130" s="11" t="s">
        <v>82</v>
      </c>
      <c r="AW130" s="11" t="s">
        <v>33</v>
      </c>
      <c r="AX130" s="11" t="s">
        <v>80</v>
      </c>
      <c r="AY130" s="248" t="s">
        <v>123</v>
      </c>
    </row>
    <row r="131" s="1" customFormat="1" ht="16.5" customHeight="1">
      <c r="B131" s="45"/>
      <c r="C131" s="271" t="s">
        <v>251</v>
      </c>
      <c r="D131" s="271" t="s">
        <v>283</v>
      </c>
      <c r="E131" s="272" t="s">
        <v>568</v>
      </c>
      <c r="F131" s="273" t="s">
        <v>569</v>
      </c>
      <c r="G131" s="274" t="s">
        <v>234</v>
      </c>
      <c r="H131" s="275">
        <v>5.2800000000000002</v>
      </c>
      <c r="I131" s="276"/>
      <c r="J131" s="277">
        <f>ROUND(I131*H131,2)</f>
        <v>0</v>
      </c>
      <c r="K131" s="273" t="s">
        <v>130</v>
      </c>
      <c r="L131" s="278"/>
      <c r="M131" s="279" t="s">
        <v>21</v>
      </c>
      <c r="N131" s="280" t="s">
        <v>43</v>
      </c>
      <c r="O131" s="46"/>
      <c r="P131" s="229">
        <f>O131*H131</f>
        <v>0</v>
      </c>
      <c r="Q131" s="229">
        <v>1</v>
      </c>
      <c r="R131" s="229">
        <f>Q131*H131</f>
        <v>5.2800000000000002</v>
      </c>
      <c r="S131" s="229">
        <v>0</v>
      </c>
      <c r="T131" s="230">
        <f>S131*H131</f>
        <v>0</v>
      </c>
      <c r="AR131" s="23" t="s">
        <v>158</v>
      </c>
      <c r="AT131" s="23" t="s">
        <v>283</v>
      </c>
      <c r="AU131" s="23" t="s">
        <v>136</v>
      </c>
      <c r="AY131" s="23" t="s">
        <v>123</v>
      </c>
      <c r="BE131" s="231">
        <f>IF(N131="základní",J131,0)</f>
        <v>0</v>
      </c>
      <c r="BF131" s="231">
        <f>IF(N131="snížená",J131,0)</f>
        <v>0</v>
      </c>
      <c r="BG131" s="231">
        <f>IF(N131="zákl. přenesená",J131,0)</f>
        <v>0</v>
      </c>
      <c r="BH131" s="231">
        <f>IF(N131="sníž. přenesená",J131,0)</f>
        <v>0</v>
      </c>
      <c r="BI131" s="231">
        <f>IF(N131="nulová",J131,0)</f>
        <v>0</v>
      </c>
      <c r="BJ131" s="23" t="s">
        <v>80</v>
      </c>
      <c r="BK131" s="231">
        <f>ROUND(I131*H131,2)</f>
        <v>0</v>
      </c>
      <c r="BL131" s="23" t="s">
        <v>140</v>
      </c>
      <c r="BM131" s="23" t="s">
        <v>570</v>
      </c>
    </row>
    <row r="132" s="11" customFormat="1">
      <c r="B132" s="238"/>
      <c r="C132" s="239"/>
      <c r="D132" s="232" t="s">
        <v>202</v>
      </c>
      <c r="E132" s="239"/>
      <c r="F132" s="241" t="s">
        <v>571</v>
      </c>
      <c r="G132" s="239"/>
      <c r="H132" s="242">
        <v>5.2800000000000002</v>
      </c>
      <c r="I132" s="243"/>
      <c r="J132" s="239"/>
      <c r="K132" s="239"/>
      <c r="L132" s="244"/>
      <c r="M132" s="245"/>
      <c r="N132" s="246"/>
      <c r="O132" s="246"/>
      <c r="P132" s="246"/>
      <c r="Q132" s="246"/>
      <c r="R132" s="246"/>
      <c r="S132" s="246"/>
      <c r="T132" s="247"/>
      <c r="AT132" s="248" t="s">
        <v>202</v>
      </c>
      <c r="AU132" s="248" t="s">
        <v>136</v>
      </c>
      <c r="AV132" s="11" t="s">
        <v>82</v>
      </c>
      <c r="AW132" s="11" t="s">
        <v>6</v>
      </c>
      <c r="AX132" s="11" t="s">
        <v>80</v>
      </c>
      <c r="AY132" s="248" t="s">
        <v>123</v>
      </c>
    </row>
    <row r="133" s="10" customFormat="1" ht="29.88" customHeight="1">
      <c r="B133" s="204"/>
      <c r="C133" s="205"/>
      <c r="D133" s="206" t="s">
        <v>71</v>
      </c>
      <c r="E133" s="218" t="s">
        <v>82</v>
      </c>
      <c r="F133" s="218" t="s">
        <v>248</v>
      </c>
      <c r="G133" s="205"/>
      <c r="H133" s="205"/>
      <c r="I133" s="208"/>
      <c r="J133" s="219">
        <f>BK133</f>
        <v>0</v>
      </c>
      <c r="K133" s="205"/>
      <c r="L133" s="210"/>
      <c r="M133" s="211"/>
      <c r="N133" s="212"/>
      <c r="O133" s="212"/>
      <c r="P133" s="213">
        <f>P134</f>
        <v>0</v>
      </c>
      <c r="Q133" s="212"/>
      <c r="R133" s="213">
        <f>R134</f>
        <v>0</v>
      </c>
      <c r="S133" s="212"/>
      <c r="T133" s="214">
        <f>T134</f>
        <v>0</v>
      </c>
      <c r="AR133" s="215" t="s">
        <v>80</v>
      </c>
      <c r="AT133" s="216" t="s">
        <v>71</v>
      </c>
      <c r="AU133" s="216" t="s">
        <v>80</v>
      </c>
      <c r="AY133" s="215" t="s">
        <v>123</v>
      </c>
      <c r="BK133" s="217">
        <f>BK134</f>
        <v>0</v>
      </c>
    </row>
    <row r="134" s="10" customFormat="1" ht="14.88" customHeight="1">
      <c r="B134" s="204"/>
      <c r="C134" s="205"/>
      <c r="D134" s="206" t="s">
        <v>71</v>
      </c>
      <c r="E134" s="218" t="s">
        <v>9</v>
      </c>
      <c r="F134" s="218" t="s">
        <v>572</v>
      </c>
      <c r="G134" s="205"/>
      <c r="H134" s="205"/>
      <c r="I134" s="208"/>
      <c r="J134" s="219">
        <f>BK134</f>
        <v>0</v>
      </c>
      <c r="K134" s="205"/>
      <c r="L134" s="210"/>
      <c r="M134" s="211"/>
      <c r="N134" s="212"/>
      <c r="O134" s="212"/>
      <c r="P134" s="213">
        <f>SUM(P135:P137)</f>
        <v>0</v>
      </c>
      <c r="Q134" s="212"/>
      <c r="R134" s="213">
        <f>SUM(R135:R137)</f>
        <v>0</v>
      </c>
      <c r="S134" s="212"/>
      <c r="T134" s="214">
        <f>SUM(T135:T137)</f>
        <v>0</v>
      </c>
      <c r="AR134" s="215" t="s">
        <v>80</v>
      </c>
      <c r="AT134" s="216" t="s">
        <v>71</v>
      </c>
      <c r="AU134" s="216" t="s">
        <v>82</v>
      </c>
      <c r="AY134" s="215" t="s">
        <v>123</v>
      </c>
      <c r="BK134" s="217">
        <f>SUM(BK135:BK137)</f>
        <v>0</v>
      </c>
    </row>
    <row r="135" s="1" customFormat="1" ht="16.5" customHeight="1">
      <c r="B135" s="45"/>
      <c r="C135" s="220" t="s">
        <v>257</v>
      </c>
      <c r="D135" s="220" t="s">
        <v>126</v>
      </c>
      <c r="E135" s="221" t="s">
        <v>573</v>
      </c>
      <c r="F135" s="222" t="s">
        <v>574</v>
      </c>
      <c r="G135" s="223" t="s">
        <v>198</v>
      </c>
      <c r="H135" s="224">
        <v>1.3200000000000001</v>
      </c>
      <c r="I135" s="225"/>
      <c r="J135" s="226">
        <f>ROUND(I135*H135,2)</f>
        <v>0</v>
      </c>
      <c r="K135" s="222" t="s">
        <v>130</v>
      </c>
      <c r="L135" s="71"/>
      <c r="M135" s="227" t="s">
        <v>21</v>
      </c>
      <c r="N135" s="228" t="s">
        <v>43</v>
      </c>
      <c r="O135" s="46"/>
      <c r="P135" s="229">
        <f>O135*H135</f>
        <v>0</v>
      </c>
      <c r="Q135" s="229">
        <v>0</v>
      </c>
      <c r="R135" s="229">
        <f>Q135*H135</f>
        <v>0</v>
      </c>
      <c r="S135" s="229">
        <v>0</v>
      </c>
      <c r="T135" s="230">
        <f>S135*H135</f>
        <v>0</v>
      </c>
      <c r="AR135" s="23" t="s">
        <v>140</v>
      </c>
      <c r="AT135" s="23" t="s">
        <v>126</v>
      </c>
      <c r="AU135" s="23" t="s">
        <v>136</v>
      </c>
      <c r="AY135" s="23" t="s">
        <v>123</v>
      </c>
      <c r="BE135" s="231">
        <f>IF(N135="základní",J135,0)</f>
        <v>0</v>
      </c>
      <c r="BF135" s="231">
        <f>IF(N135="snížená",J135,0)</f>
        <v>0</v>
      </c>
      <c r="BG135" s="231">
        <f>IF(N135="zákl. přenesená",J135,0)</f>
        <v>0</v>
      </c>
      <c r="BH135" s="231">
        <f>IF(N135="sníž. přenesená",J135,0)</f>
        <v>0</v>
      </c>
      <c r="BI135" s="231">
        <f>IF(N135="nulová",J135,0)</f>
        <v>0</v>
      </c>
      <c r="BJ135" s="23" t="s">
        <v>80</v>
      </c>
      <c r="BK135" s="231">
        <f>ROUND(I135*H135,2)</f>
        <v>0</v>
      </c>
      <c r="BL135" s="23" t="s">
        <v>140</v>
      </c>
      <c r="BM135" s="23" t="s">
        <v>575</v>
      </c>
    </row>
    <row r="136" s="1" customFormat="1">
      <c r="B136" s="45"/>
      <c r="C136" s="73"/>
      <c r="D136" s="232" t="s">
        <v>200</v>
      </c>
      <c r="E136" s="73"/>
      <c r="F136" s="233" t="s">
        <v>576</v>
      </c>
      <c r="G136" s="73"/>
      <c r="H136" s="73"/>
      <c r="I136" s="190"/>
      <c r="J136" s="73"/>
      <c r="K136" s="73"/>
      <c r="L136" s="71"/>
      <c r="M136" s="237"/>
      <c r="N136" s="46"/>
      <c r="O136" s="46"/>
      <c r="P136" s="46"/>
      <c r="Q136" s="46"/>
      <c r="R136" s="46"/>
      <c r="S136" s="46"/>
      <c r="T136" s="94"/>
      <c r="AT136" s="23" t="s">
        <v>200</v>
      </c>
      <c r="AU136" s="23" t="s">
        <v>136</v>
      </c>
    </row>
    <row r="137" s="11" customFormat="1">
      <c r="B137" s="238"/>
      <c r="C137" s="239"/>
      <c r="D137" s="232" t="s">
        <v>202</v>
      </c>
      <c r="E137" s="240" t="s">
        <v>21</v>
      </c>
      <c r="F137" s="241" t="s">
        <v>577</v>
      </c>
      <c r="G137" s="239"/>
      <c r="H137" s="242">
        <v>1.3200000000000001</v>
      </c>
      <c r="I137" s="243"/>
      <c r="J137" s="239"/>
      <c r="K137" s="239"/>
      <c r="L137" s="244"/>
      <c r="M137" s="245"/>
      <c r="N137" s="246"/>
      <c r="O137" s="246"/>
      <c r="P137" s="246"/>
      <c r="Q137" s="246"/>
      <c r="R137" s="246"/>
      <c r="S137" s="246"/>
      <c r="T137" s="247"/>
      <c r="AT137" s="248" t="s">
        <v>202</v>
      </c>
      <c r="AU137" s="248" t="s">
        <v>136</v>
      </c>
      <c r="AV137" s="11" t="s">
        <v>82</v>
      </c>
      <c r="AW137" s="11" t="s">
        <v>33</v>
      </c>
      <c r="AX137" s="11" t="s">
        <v>80</v>
      </c>
      <c r="AY137" s="248" t="s">
        <v>123</v>
      </c>
    </row>
    <row r="138" s="10" customFormat="1" ht="29.88" customHeight="1">
      <c r="B138" s="204"/>
      <c r="C138" s="205"/>
      <c r="D138" s="206" t="s">
        <v>71</v>
      </c>
      <c r="E138" s="218" t="s">
        <v>158</v>
      </c>
      <c r="F138" s="218" t="s">
        <v>578</v>
      </c>
      <c r="G138" s="205"/>
      <c r="H138" s="205"/>
      <c r="I138" s="208"/>
      <c r="J138" s="219">
        <f>BK138</f>
        <v>0</v>
      </c>
      <c r="K138" s="205"/>
      <c r="L138" s="210"/>
      <c r="M138" s="211"/>
      <c r="N138" s="212"/>
      <c r="O138" s="212"/>
      <c r="P138" s="213">
        <f>P139</f>
        <v>0</v>
      </c>
      <c r="Q138" s="212"/>
      <c r="R138" s="213">
        <f>R139</f>
        <v>0.0028599999999999997</v>
      </c>
      <c r="S138" s="212"/>
      <c r="T138" s="214">
        <f>T139</f>
        <v>0</v>
      </c>
      <c r="AR138" s="215" t="s">
        <v>80</v>
      </c>
      <c r="AT138" s="216" t="s">
        <v>71</v>
      </c>
      <c r="AU138" s="216" t="s">
        <v>80</v>
      </c>
      <c r="AY138" s="215" t="s">
        <v>123</v>
      </c>
      <c r="BK138" s="217">
        <f>BK139</f>
        <v>0</v>
      </c>
    </row>
    <row r="139" s="10" customFormat="1" ht="14.88" customHeight="1">
      <c r="B139" s="204"/>
      <c r="C139" s="205"/>
      <c r="D139" s="206" t="s">
        <v>71</v>
      </c>
      <c r="E139" s="218" t="s">
        <v>579</v>
      </c>
      <c r="F139" s="218" t="s">
        <v>580</v>
      </c>
      <c r="G139" s="205"/>
      <c r="H139" s="205"/>
      <c r="I139" s="208"/>
      <c r="J139" s="219">
        <f>BK139</f>
        <v>0</v>
      </c>
      <c r="K139" s="205"/>
      <c r="L139" s="210"/>
      <c r="M139" s="211"/>
      <c r="N139" s="212"/>
      <c r="O139" s="212"/>
      <c r="P139" s="213">
        <f>P140</f>
        <v>0</v>
      </c>
      <c r="Q139" s="212"/>
      <c r="R139" s="213">
        <f>R140</f>
        <v>0.0028599999999999997</v>
      </c>
      <c r="S139" s="212"/>
      <c r="T139" s="214">
        <f>T140</f>
        <v>0</v>
      </c>
      <c r="AR139" s="215" t="s">
        <v>80</v>
      </c>
      <c r="AT139" s="216" t="s">
        <v>71</v>
      </c>
      <c r="AU139" s="216" t="s">
        <v>82</v>
      </c>
      <c r="AY139" s="215" t="s">
        <v>123</v>
      </c>
      <c r="BK139" s="217">
        <f>BK140</f>
        <v>0</v>
      </c>
    </row>
    <row r="140" s="1" customFormat="1" ht="16.5" customHeight="1">
      <c r="B140" s="45"/>
      <c r="C140" s="220" t="s">
        <v>194</v>
      </c>
      <c r="D140" s="220" t="s">
        <v>126</v>
      </c>
      <c r="E140" s="221" t="s">
        <v>581</v>
      </c>
      <c r="F140" s="222" t="s">
        <v>582</v>
      </c>
      <c r="G140" s="223" t="s">
        <v>293</v>
      </c>
      <c r="H140" s="224">
        <v>22</v>
      </c>
      <c r="I140" s="225"/>
      <c r="J140" s="226">
        <f>ROUND(I140*H140,2)</f>
        <v>0</v>
      </c>
      <c r="K140" s="222" t="s">
        <v>130</v>
      </c>
      <c r="L140" s="71"/>
      <c r="M140" s="227" t="s">
        <v>21</v>
      </c>
      <c r="N140" s="228" t="s">
        <v>43</v>
      </c>
      <c r="O140" s="46"/>
      <c r="P140" s="229">
        <f>O140*H140</f>
        <v>0</v>
      </c>
      <c r="Q140" s="229">
        <v>0.00012999999999999999</v>
      </c>
      <c r="R140" s="229">
        <f>Q140*H140</f>
        <v>0.0028599999999999997</v>
      </c>
      <c r="S140" s="229">
        <v>0</v>
      </c>
      <c r="T140" s="230">
        <f>S140*H140</f>
        <v>0</v>
      </c>
      <c r="AR140" s="23" t="s">
        <v>140</v>
      </c>
      <c r="AT140" s="23" t="s">
        <v>126</v>
      </c>
      <c r="AU140" s="23" t="s">
        <v>136</v>
      </c>
      <c r="AY140" s="23" t="s">
        <v>123</v>
      </c>
      <c r="BE140" s="231">
        <f>IF(N140="základní",J140,0)</f>
        <v>0</v>
      </c>
      <c r="BF140" s="231">
        <f>IF(N140="snížená",J140,0)</f>
        <v>0</v>
      </c>
      <c r="BG140" s="231">
        <f>IF(N140="zákl. přenesená",J140,0)</f>
        <v>0</v>
      </c>
      <c r="BH140" s="231">
        <f>IF(N140="sníž. přenesená",J140,0)</f>
        <v>0</v>
      </c>
      <c r="BI140" s="231">
        <f>IF(N140="nulová",J140,0)</f>
        <v>0</v>
      </c>
      <c r="BJ140" s="23" t="s">
        <v>80</v>
      </c>
      <c r="BK140" s="231">
        <f>ROUND(I140*H140,2)</f>
        <v>0</v>
      </c>
      <c r="BL140" s="23" t="s">
        <v>140</v>
      </c>
      <c r="BM140" s="23" t="s">
        <v>583</v>
      </c>
    </row>
    <row r="141" s="10" customFormat="1" ht="29.88" customHeight="1">
      <c r="B141" s="204"/>
      <c r="C141" s="205"/>
      <c r="D141" s="206" t="s">
        <v>71</v>
      </c>
      <c r="E141" s="218" t="s">
        <v>164</v>
      </c>
      <c r="F141" s="218" t="s">
        <v>288</v>
      </c>
      <c r="G141" s="205"/>
      <c r="H141" s="205"/>
      <c r="I141" s="208"/>
      <c r="J141" s="219">
        <f>BK141</f>
        <v>0</v>
      </c>
      <c r="K141" s="205"/>
      <c r="L141" s="210"/>
      <c r="M141" s="211"/>
      <c r="N141" s="212"/>
      <c r="O141" s="212"/>
      <c r="P141" s="213">
        <f>P142</f>
        <v>0</v>
      </c>
      <c r="Q141" s="212"/>
      <c r="R141" s="213">
        <f>R142</f>
        <v>0.00049199999999999992</v>
      </c>
      <c r="S141" s="212"/>
      <c r="T141" s="214">
        <f>T142</f>
        <v>0.0065999999999999991</v>
      </c>
      <c r="AR141" s="215" t="s">
        <v>80</v>
      </c>
      <c r="AT141" s="216" t="s">
        <v>71</v>
      </c>
      <c r="AU141" s="216" t="s">
        <v>80</v>
      </c>
      <c r="AY141" s="215" t="s">
        <v>123</v>
      </c>
      <c r="BK141" s="217">
        <f>BK142</f>
        <v>0</v>
      </c>
    </row>
    <row r="142" s="10" customFormat="1" ht="14.88" customHeight="1">
      <c r="B142" s="204"/>
      <c r="C142" s="205"/>
      <c r="D142" s="206" t="s">
        <v>71</v>
      </c>
      <c r="E142" s="218" t="s">
        <v>584</v>
      </c>
      <c r="F142" s="218" t="s">
        <v>585</v>
      </c>
      <c r="G142" s="205"/>
      <c r="H142" s="205"/>
      <c r="I142" s="208"/>
      <c r="J142" s="219">
        <f>BK142</f>
        <v>0</v>
      </c>
      <c r="K142" s="205"/>
      <c r="L142" s="210"/>
      <c r="M142" s="211"/>
      <c r="N142" s="212"/>
      <c r="O142" s="212"/>
      <c r="P142" s="213">
        <f>SUM(P143:P144)</f>
        <v>0</v>
      </c>
      <c r="Q142" s="212"/>
      <c r="R142" s="213">
        <f>SUM(R143:R144)</f>
        <v>0.00049199999999999992</v>
      </c>
      <c r="S142" s="212"/>
      <c r="T142" s="214">
        <f>SUM(T143:T144)</f>
        <v>0.0065999999999999991</v>
      </c>
      <c r="AR142" s="215" t="s">
        <v>80</v>
      </c>
      <c r="AT142" s="216" t="s">
        <v>71</v>
      </c>
      <c r="AU142" s="216" t="s">
        <v>82</v>
      </c>
      <c r="AY142" s="215" t="s">
        <v>123</v>
      </c>
      <c r="BK142" s="217">
        <f>SUM(BK143:BK144)</f>
        <v>0</v>
      </c>
    </row>
    <row r="143" s="1" customFormat="1" ht="25.5" customHeight="1">
      <c r="B143" s="45"/>
      <c r="C143" s="220" t="s">
        <v>204</v>
      </c>
      <c r="D143" s="220" t="s">
        <v>126</v>
      </c>
      <c r="E143" s="221" t="s">
        <v>586</v>
      </c>
      <c r="F143" s="222" t="s">
        <v>587</v>
      </c>
      <c r="G143" s="223" t="s">
        <v>293</v>
      </c>
      <c r="H143" s="224">
        <v>0.59999999999999998</v>
      </c>
      <c r="I143" s="225"/>
      <c r="J143" s="226">
        <f>ROUND(I143*H143,2)</f>
        <v>0</v>
      </c>
      <c r="K143" s="222" t="s">
        <v>130</v>
      </c>
      <c r="L143" s="71"/>
      <c r="M143" s="227" t="s">
        <v>21</v>
      </c>
      <c r="N143" s="228" t="s">
        <v>43</v>
      </c>
      <c r="O143" s="46"/>
      <c r="P143" s="229">
        <f>O143*H143</f>
        <v>0</v>
      </c>
      <c r="Q143" s="229">
        <v>0.00081999999999999998</v>
      </c>
      <c r="R143" s="229">
        <f>Q143*H143</f>
        <v>0.00049199999999999992</v>
      </c>
      <c r="S143" s="229">
        <v>0.010999999999999999</v>
      </c>
      <c r="T143" s="230">
        <f>S143*H143</f>
        <v>0.0065999999999999991</v>
      </c>
      <c r="AR143" s="23" t="s">
        <v>140</v>
      </c>
      <c r="AT143" s="23" t="s">
        <v>126</v>
      </c>
      <c r="AU143" s="23" t="s">
        <v>136</v>
      </c>
      <c r="AY143" s="23" t="s">
        <v>123</v>
      </c>
      <c r="BE143" s="231">
        <f>IF(N143="základní",J143,0)</f>
        <v>0</v>
      </c>
      <c r="BF143" s="231">
        <f>IF(N143="snížená",J143,0)</f>
        <v>0</v>
      </c>
      <c r="BG143" s="231">
        <f>IF(N143="zákl. přenesená",J143,0)</f>
        <v>0</v>
      </c>
      <c r="BH143" s="231">
        <f>IF(N143="sníž. přenesená",J143,0)</f>
        <v>0</v>
      </c>
      <c r="BI143" s="231">
        <f>IF(N143="nulová",J143,0)</f>
        <v>0</v>
      </c>
      <c r="BJ143" s="23" t="s">
        <v>80</v>
      </c>
      <c r="BK143" s="231">
        <f>ROUND(I143*H143,2)</f>
        <v>0</v>
      </c>
      <c r="BL143" s="23" t="s">
        <v>140</v>
      </c>
      <c r="BM143" s="23" t="s">
        <v>588</v>
      </c>
    </row>
    <row r="144" s="1" customFormat="1">
      <c r="B144" s="45"/>
      <c r="C144" s="73"/>
      <c r="D144" s="232" t="s">
        <v>200</v>
      </c>
      <c r="E144" s="73"/>
      <c r="F144" s="233" t="s">
        <v>589</v>
      </c>
      <c r="G144" s="73"/>
      <c r="H144" s="73"/>
      <c r="I144" s="190"/>
      <c r="J144" s="73"/>
      <c r="K144" s="73"/>
      <c r="L144" s="71"/>
      <c r="M144" s="237"/>
      <c r="N144" s="46"/>
      <c r="O144" s="46"/>
      <c r="P144" s="46"/>
      <c r="Q144" s="46"/>
      <c r="R144" s="46"/>
      <c r="S144" s="46"/>
      <c r="T144" s="94"/>
      <c r="AT144" s="23" t="s">
        <v>200</v>
      </c>
      <c r="AU144" s="23" t="s">
        <v>136</v>
      </c>
    </row>
    <row r="145" s="10" customFormat="1" ht="37.44001" customHeight="1">
      <c r="B145" s="204"/>
      <c r="C145" s="205"/>
      <c r="D145" s="206" t="s">
        <v>71</v>
      </c>
      <c r="E145" s="207" t="s">
        <v>308</v>
      </c>
      <c r="F145" s="207" t="s">
        <v>309</v>
      </c>
      <c r="G145" s="205"/>
      <c r="H145" s="205"/>
      <c r="I145" s="208"/>
      <c r="J145" s="209">
        <f>BK145</f>
        <v>0</v>
      </c>
      <c r="K145" s="205"/>
      <c r="L145" s="210"/>
      <c r="M145" s="211"/>
      <c r="N145" s="212"/>
      <c r="O145" s="212"/>
      <c r="P145" s="213">
        <f>P146</f>
        <v>0</v>
      </c>
      <c r="Q145" s="212"/>
      <c r="R145" s="213">
        <f>R146</f>
        <v>0.029583749999999995</v>
      </c>
      <c r="S145" s="212"/>
      <c r="T145" s="214">
        <f>T146</f>
        <v>0</v>
      </c>
      <c r="AR145" s="215" t="s">
        <v>82</v>
      </c>
      <c r="AT145" s="216" t="s">
        <v>71</v>
      </c>
      <c r="AU145" s="216" t="s">
        <v>72</v>
      </c>
      <c r="AY145" s="215" t="s">
        <v>123</v>
      </c>
      <c r="BK145" s="217">
        <f>BK146</f>
        <v>0</v>
      </c>
    </row>
    <row r="146" s="10" customFormat="1" ht="19.92" customHeight="1">
      <c r="B146" s="204"/>
      <c r="C146" s="205"/>
      <c r="D146" s="206" t="s">
        <v>71</v>
      </c>
      <c r="E146" s="218" t="s">
        <v>590</v>
      </c>
      <c r="F146" s="218" t="s">
        <v>591</v>
      </c>
      <c r="G146" s="205"/>
      <c r="H146" s="205"/>
      <c r="I146" s="208"/>
      <c r="J146" s="219">
        <f>BK146</f>
        <v>0</v>
      </c>
      <c r="K146" s="205"/>
      <c r="L146" s="210"/>
      <c r="M146" s="211"/>
      <c r="N146" s="212"/>
      <c r="O146" s="212"/>
      <c r="P146" s="213">
        <f>SUM(P147:P172)</f>
        <v>0</v>
      </c>
      <c r="Q146" s="212"/>
      <c r="R146" s="213">
        <f>SUM(R147:R172)</f>
        <v>0.029583749999999995</v>
      </c>
      <c r="S146" s="212"/>
      <c r="T146" s="214">
        <f>SUM(T147:T172)</f>
        <v>0</v>
      </c>
      <c r="AR146" s="215" t="s">
        <v>82</v>
      </c>
      <c r="AT146" s="216" t="s">
        <v>71</v>
      </c>
      <c r="AU146" s="216" t="s">
        <v>80</v>
      </c>
      <c r="AY146" s="215" t="s">
        <v>123</v>
      </c>
      <c r="BK146" s="217">
        <f>SUM(BK147:BK172)</f>
        <v>0</v>
      </c>
    </row>
    <row r="147" s="1" customFormat="1" ht="25.5" customHeight="1">
      <c r="B147" s="45"/>
      <c r="C147" s="220" t="s">
        <v>278</v>
      </c>
      <c r="D147" s="220" t="s">
        <v>126</v>
      </c>
      <c r="E147" s="221" t="s">
        <v>592</v>
      </c>
      <c r="F147" s="222" t="s">
        <v>593</v>
      </c>
      <c r="G147" s="223" t="s">
        <v>293</v>
      </c>
      <c r="H147" s="224">
        <v>22</v>
      </c>
      <c r="I147" s="225"/>
      <c r="J147" s="226">
        <f>ROUND(I147*H147,2)</f>
        <v>0</v>
      </c>
      <c r="K147" s="222" t="s">
        <v>130</v>
      </c>
      <c r="L147" s="71"/>
      <c r="M147" s="227" t="s">
        <v>21</v>
      </c>
      <c r="N147" s="228" t="s">
        <v>43</v>
      </c>
      <c r="O147" s="46"/>
      <c r="P147" s="229">
        <f>O147*H147</f>
        <v>0</v>
      </c>
      <c r="Q147" s="229">
        <v>0</v>
      </c>
      <c r="R147" s="229">
        <f>Q147*H147</f>
        <v>0</v>
      </c>
      <c r="S147" s="229">
        <v>0</v>
      </c>
      <c r="T147" s="230">
        <f>S147*H147</f>
        <v>0</v>
      </c>
      <c r="AR147" s="23" t="s">
        <v>140</v>
      </c>
      <c r="AT147" s="23" t="s">
        <v>126</v>
      </c>
      <c r="AU147" s="23" t="s">
        <v>82</v>
      </c>
      <c r="AY147" s="23" t="s">
        <v>123</v>
      </c>
      <c r="BE147" s="231">
        <f>IF(N147="základní",J147,0)</f>
        <v>0</v>
      </c>
      <c r="BF147" s="231">
        <f>IF(N147="snížená",J147,0)</f>
        <v>0</v>
      </c>
      <c r="BG147" s="231">
        <f>IF(N147="zákl. přenesená",J147,0)</f>
        <v>0</v>
      </c>
      <c r="BH147" s="231">
        <f>IF(N147="sníž. přenesená",J147,0)</f>
        <v>0</v>
      </c>
      <c r="BI147" s="231">
        <f>IF(N147="nulová",J147,0)</f>
        <v>0</v>
      </c>
      <c r="BJ147" s="23" t="s">
        <v>80</v>
      </c>
      <c r="BK147" s="231">
        <f>ROUND(I147*H147,2)</f>
        <v>0</v>
      </c>
      <c r="BL147" s="23" t="s">
        <v>140</v>
      </c>
      <c r="BM147" s="23" t="s">
        <v>594</v>
      </c>
    </row>
    <row r="148" s="13" customFormat="1">
      <c r="B148" s="261"/>
      <c r="C148" s="262"/>
      <c r="D148" s="232" t="s">
        <v>202</v>
      </c>
      <c r="E148" s="263" t="s">
        <v>21</v>
      </c>
      <c r="F148" s="264" t="s">
        <v>595</v>
      </c>
      <c r="G148" s="262"/>
      <c r="H148" s="263" t="s">
        <v>21</v>
      </c>
      <c r="I148" s="265"/>
      <c r="J148" s="262"/>
      <c r="K148" s="262"/>
      <c r="L148" s="266"/>
      <c r="M148" s="267"/>
      <c r="N148" s="268"/>
      <c r="O148" s="268"/>
      <c r="P148" s="268"/>
      <c r="Q148" s="268"/>
      <c r="R148" s="268"/>
      <c r="S148" s="268"/>
      <c r="T148" s="269"/>
      <c r="AT148" s="270" t="s">
        <v>202</v>
      </c>
      <c r="AU148" s="270" t="s">
        <v>82</v>
      </c>
      <c r="AV148" s="13" t="s">
        <v>80</v>
      </c>
      <c r="AW148" s="13" t="s">
        <v>33</v>
      </c>
      <c r="AX148" s="13" t="s">
        <v>72</v>
      </c>
      <c r="AY148" s="270" t="s">
        <v>123</v>
      </c>
    </row>
    <row r="149" s="11" customFormat="1">
      <c r="B149" s="238"/>
      <c r="C149" s="239"/>
      <c r="D149" s="232" t="s">
        <v>202</v>
      </c>
      <c r="E149" s="240" t="s">
        <v>21</v>
      </c>
      <c r="F149" s="241" t="s">
        <v>330</v>
      </c>
      <c r="G149" s="239"/>
      <c r="H149" s="242">
        <v>22</v>
      </c>
      <c r="I149" s="243"/>
      <c r="J149" s="239"/>
      <c r="K149" s="239"/>
      <c r="L149" s="244"/>
      <c r="M149" s="245"/>
      <c r="N149" s="246"/>
      <c r="O149" s="246"/>
      <c r="P149" s="246"/>
      <c r="Q149" s="246"/>
      <c r="R149" s="246"/>
      <c r="S149" s="246"/>
      <c r="T149" s="247"/>
      <c r="AT149" s="248" t="s">
        <v>202</v>
      </c>
      <c r="AU149" s="248" t="s">
        <v>82</v>
      </c>
      <c r="AV149" s="11" t="s">
        <v>82</v>
      </c>
      <c r="AW149" s="11" t="s">
        <v>33</v>
      </c>
      <c r="AX149" s="11" t="s">
        <v>80</v>
      </c>
      <c r="AY149" s="248" t="s">
        <v>123</v>
      </c>
    </row>
    <row r="150" s="1" customFormat="1" ht="25.5" customHeight="1">
      <c r="B150" s="45"/>
      <c r="C150" s="271" t="s">
        <v>10</v>
      </c>
      <c r="D150" s="271" t="s">
        <v>283</v>
      </c>
      <c r="E150" s="272" t="s">
        <v>596</v>
      </c>
      <c r="F150" s="273" t="s">
        <v>597</v>
      </c>
      <c r="G150" s="274" t="s">
        <v>293</v>
      </c>
      <c r="H150" s="275">
        <v>23.100000000000001</v>
      </c>
      <c r="I150" s="276"/>
      <c r="J150" s="277">
        <f>ROUND(I150*H150,2)</f>
        <v>0</v>
      </c>
      <c r="K150" s="273" t="s">
        <v>130</v>
      </c>
      <c r="L150" s="278"/>
      <c r="M150" s="279" t="s">
        <v>21</v>
      </c>
      <c r="N150" s="280" t="s">
        <v>43</v>
      </c>
      <c r="O150" s="46"/>
      <c r="P150" s="229">
        <f>O150*H150</f>
        <v>0</v>
      </c>
      <c r="Q150" s="229">
        <v>0.00025999999999999998</v>
      </c>
      <c r="R150" s="229">
        <f>Q150*H150</f>
        <v>0.0060060000000000001</v>
      </c>
      <c r="S150" s="229">
        <v>0</v>
      </c>
      <c r="T150" s="230">
        <f>S150*H150</f>
        <v>0</v>
      </c>
      <c r="AR150" s="23" t="s">
        <v>158</v>
      </c>
      <c r="AT150" s="23" t="s">
        <v>283</v>
      </c>
      <c r="AU150" s="23" t="s">
        <v>82</v>
      </c>
      <c r="AY150" s="23" t="s">
        <v>123</v>
      </c>
      <c r="BE150" s="231">
        <f>IF(N150="základní",J150,0)</f>
        <v>0</v>
      </c>
      <c r="BF150" s="231">
        <f>IF(N150="snížená",J150,0)</f>
        <v>0</v>
      </c>
      <c r="BG150" s="231">
        <f>IF(N150="zákl. přenesená",J150,0)</f>
        <v>0</v>
      </c>
      <c r="BH150" s="231">
        <f>IF(N150="sníž. přenesená",J150,0)</f>
        <v>0</v>
      </c>
      <c r="BI150" s="231">
        <f>IF(N150="nulová",J150,0)</f>
        <v>0</v>
      </c>
      <c r="BJ150" s="23" t="s">
        <v>80</v>
      </c>
      <c r="BK150" s="231">
        <f>ROUND(I150*H150,2)</f>
        <v>0</v>
      </c>
      <c r="BL150" s="23" t="s">
        <v>140</v>
      </c>
      <c r="BM150" s="23" t="s">
        <v>598</v>
      </c>
    </row>
    <row r="151" s="11" customFormat="1">
      <c r="B151" s="238"/>
      <c r="C151" s="239"/>
      <c r="D151" s="232" t="s">
        <v>202</v>
      </c>
      <c r="E151" s="239"/>
      <c r="F151" s="241" t="s">
        <v>599</v>
      </c>
      <c r="G151" s="239"/>
      <c r="H151" s="242">
        <v>23.100000000000001</v>
      </c>
      <c r="I151" s="243"/>
      <c r="J151" s="239"/>
      <c r="K151" s="239"/>
      <c r="L151" s="244"/>
      <c r="M151" s="245"/>
      <c r="N151" s="246"/>
      <c r="O151" s="246"/>
      <c r="P151" s="246"/>
      <c r="Q151" s="246"/>
      <c r="R151" s="246"/>
      <c r="S151" s="246"/>
      <c r="T151" s="247"/>
      <c r="AT151" s="248" t="s">
        <v>202</v>
      </c>
      <c r="AU151" s="248" t="s">
        <v>82</v>
      </c>
      <c r="AV151" s="11" t="s">
        <v>82</v>
      </c>
      <c r="AW151" s="11" t="s">
        <v>6</v>
      </c>
      <c r="AX151" s="11" t="s">
        <v>80</v>
      </c>
      <c r="AY151" s="248" t="s">
        <v>123</v>
      </c>
    </row>
    <row r="152" s="1" customFormat="1" ht="25.5" customHeight="1">
      <c r="B152" s="45"/>
      <c r="C152" s="220" t="s">
        <v>211</v>
      </c>
      <c r="D152" s="220" t="s">
        <v>126</v>
      </c>
      <c r="E152" s="221" t="s">
        <v>600</v>
      </c>
      <c r="F152" s="222" t="s">
        <v>601</v>
      </c>
      <c r="G152" s="223" t="s">
        <v>293</v>
      </c>
      <c r="H152" s="224">
        <v>20</v>
      </c>
      <c r="I152" s="225"/>
      <c r="J152" s="226">
        <f>ROUND(I152*H152,2)</f>
        <v>0</v>
      </c>
      <c r="K152" s="222" t="s">
        <v>130</v>
      </c>
      <c r="L152" s="71"/>
      <c r="M152" s="227" t="s">
        <v>21</v>
      </c>
      <c r="N152" s="228" t="s">
        <v>43</v>
      </c>
      <c r="O152" s="46"/>
      <c r="P152" s="229">
        <f>O152*H152</f>
        <v>0</v>
      </c>
      <c r="Q152" s="229">
        <v>0</v>
      </c>
      <c r="R152" s="229">
        <f>Q152*H152</f>
        <v>0</v>
      </c>
      <c r="S152" s="229">
        <v>0</v>
      </c>
      <c r="T152" s="230">
        <f>S152*H152</f>
        <v>0</v>
      </c>
      <c r="AR152" s="23" t="s">
        <v>211</v>
      </c>
      <c r="AT152" s="23" t="s">
        <v>126</v>
      </c>
      <c r="AU152" s="23" t="s">
        <v>82</v>
      </c>
      <c r="AY152" s="23" t="s">
        <v>123</v>
      </c>
      <c r="BE152" s="231">
        <f>IF(N152="základní",J152,0)</f>
        <v>0</v>
      </c>
      <c r="BF152" s="231">
        <f>IF(N152="snížená",J152,0)</f>
        <v>0</v>
      </c>
      <c r="BG152" s="231">
        <f>IF(N152="zákl. přenesená",J152,0)</f>
        <v>0</v>
      </c>
      <c r="BH152" s="231">
        <f>IF(N152="sníž. přenesená",J152,0)</f>
        <v>0</v>
      </c>
      <c r="BI152" s="231">
        <f>IF(N152="nulová",J152,0)</f>
        <v>0</v>
      </c>
      <c r="BJ152" s="23" t="s">
        <v>80</v>
      </c>
      <c r="BK152" s="231">
        <f>ROUND(I152*H152,2)</f>
        <v>0</v>
      </c>
      <c r="BL152" s="23" t="s">
        <v>211</v>
      </c>
      <c r="BM152" s="23" t="s">
        <v>602</v>
      </c>
    </row>
    <row r="153" s="1" customFormat="1" ht="16.5" customHeight="1">
      <c r="B153" s="45"/>
      <c r="C153" s="271" t="s">
        <v>230</v>
      </c>
      <c r="D153" s="271" t="s">
        <v>283</v>
      </c>
      <c r="E153" s="272" t="s">
        <v>603</v>
      </c>
      <c r="F153" s="273" t="s">
        <v>604</v>
      </c>
      <c r="G153" s="274" t="s">
        <v>293</v>
      </c>
      <c r="H153" s="275">
        <v>21</v>
      </c>
      <c r="I153" s="276"/>
      <c r="J153" s="277">
        <f>ROUND(I153*H153,2)</f>
        <v>0</v>
      </c>
      <c r="K153" s="273" t="s">
        <v>130</v>
      </c>
      <c r="L153" s="278"/>
      <c r="M153" s="279" t="s">
        <v>21</v>
      </c>
      <c r="N153" s="280" t="s">
        <v>43</v>
      </c>
      <c r="O153" s="46"/>
      <c r="P153" s="229">
        <f>O153*H153</f>
        <v>0</v>
      </c>
      <c r="Q153" s="229">
        <v>8.0000000000000007E-05</v>
      </c>
      <c r="R153" s="229">
        <f>Q153*H153</f>
        <v>0.0016800000000000001</v>
      </c>
      <c r="S153" s="229">
        <v>0</v>
      </c>
      <c r="T153" s="230">
        <f>S153*H153</f>
        <v>0</v>
      </c>
      <c r="AR153" s="23" t="s">
        <v>321</v>
      </c>
      <c r="AT153" s="23" t="s">
        <v>283</v>
      </c>
      <c r="AU153" s="23" t="s">
        <v>82</v>
      </c>
      <c r="AY153" s="23" t="s">
        <v>123</v>
      </c>
      <c r="BE153" s="231">
        <f>IF(N153="základní",J153,0)</f>
        <v>0</v>
      </c>
      <c r="BF153" s="231">
        <f>IF(N153="snížená",J153,0)</f>
        <v>0</v>
      </c>
      <c r="BG153" s="231">
        <f>IF(N153="zákl. přenesená",J153,0)</f>
        <v>0</v>
      </c>
      <c r="BH153" s="231">
        <f>IF(N153="sníž. přenesená",J153,0)</f>
        <v>0</v>
      </c>
      <c r="BI153" s="231">
        <f>IF(N153="nulová",J153,0)</f>
        <v>0</v>
      </c>
      <c r="BJ153" s="23" t="s">
        <v>80</v>
      </c>
      <c r="BK153" s="231">
        <f>ROUND(I153*H153,2)</f>
        <v>0</v>
      </c>
      <c r="BL153" s="23" t="s">
        <v>211</v>
      </c>
      <c r="BM153" s="23" t="s">
        <v>605</v>
      </c>
    </row>
    <row r="154" s="11" customFormat="1">
      <c r="B154" s="238"/>
      <c r="C154" s="239"/>
      <c r="D154" s="232" t="s">
        <v>202</v>
      </c>
      <c r="E154" s="239"/>
      <c r="F154" s="241" t="s">
        <v>606</v>
      </c>
      <c r="G154" s="239"/>
      <c r="H154" s="242">
        <v>21</v>
      </c>
      <c r="I154" s="243"/>
      <c r="J154" s="239"/>
      <c r="K154" s="239"/>
      <c r="L154" s="244"/>
      <c r="M154" s="245"/>
      <c r="N154" s="246"/>
      <c r="O154" s="246"/>
      <c r="P154" s="246"/>
      <c r="Q154" s="246"/>
      <c r="R154" s="246"/>
      <c r="S154" s="246"/>
      <c r="T154" s="247"/>
      <c r="AT154" s="248" t="s">
        <v>202</v>
      </c>
      <c r="AU154" s="248" t="s">
        <v>82</v>
      </c>
      <c r="AV154" s="11" t="s">
        <v>82</v>
      </c>
      <c r="AW154" s="11" t="s">
        <v>6</v>
      </c>
      <c r="AX154" s="11" t="s">
        <v>80</v>
      </c>
      <c r="AY154" s="248" t="s">
        <v>123</v>
      </c>
    </row>
    <row r="155" s="1" customFormat="1" ht="38.25" customHeight="1">
      <c r="B155" s="45"/>
      <c r="C155" s="220" t="s">
        <v>304</v>
      </c>
      <c r="D155" s="220" t="s">
        <v>126</v>
      </c>
      <c r="E155" s="221" t="s">
        <v>607</v>
      </c>
      <c r="F155" s="222" t="s">
        <v>608</v>
      </c>
      <c r="G155" s="223" t="s">
        <v>339</v>
      </c>
      <c r="H155" s="224">
        <v>4</v>
      </c>
      <c r="I155" s="225"/>
      <c r="J155" s="226">
        <f>ROUND(I155*H155,2)</f>
        <v>0</v>
      </c>
      <c r="K155" s="222" t="s">
        <v>130</v>
      </c>
      <c r="L155" s="71"/>
      <c r="M155" s="227" t="s">
        <v>21</v>
      </c>
      <c r="N155" s="228" t="s">
        <v>43</v>
      </c>
      <c r="O155" s="46"/>
      <c r="P155" s="229">
        <f>O155*H155</f>
        <v>0</v>
      </c>
      <c r="Q155" s="229">
        <v>0</v>
      </c>
      <c r="R155" s="229">
        <f>Q155*H155</f>
        <v>0</v>
      </c>
      <c r="S155" s="229">
        <v>0</v>
      </c>
      <c r="T155" s="230">
        <f>S155*H155</f>
        <v>0</v>
      </c>
      <c r="AR155" s="23" t="s">
        <v>211</v>
      </c>
      <c r="AT155" s="23" t="s">
        <v>126</v>
      </c>
      <c r="AU155" s="23" t="s">
        <v>82</v>
      </c>
      <c r="AY155" s="23" t="s">
        <v>123</v>
      </c>
      <c r="BE155" s="231">
        <f>IF(N155="základní",J155,0)</f>
        <v>0</v>
      </c>
      <c r="BF155" s="231">
        <f>IF(N155="snížená",J155,0)</f>
        <v>0</v>
      </c>
      <c r="BG155" s="231">
        <f>IF(N155="zákl. přenesená",J155,0)</f>
        <v>0</v>
      </c>
      <c r="BH155" s="231">
        <f>IF(N155="sníž. přenesená",J155,0)</f>
        <v>0</v>
      </c>
      <c r="BI155" s="231">
        <f>IF(N155="nulová",J155,0)</f>
        <v>0</v>
      </c>
      <c r="BJ155" s="23" t="s">
        <v>80</v>
      </c>
      <c r="BK155" s="231">
        <f>ROUND(I155*H155,2)</f>
        <v>0</v>
      </c>
      <c r="BL155" s="23" t="s">
        <v>211</v>
      </c>
      <c r="BM155" s="23" t="s">
        <v>609</v>
      </c>
    </row>
    <row r="156" s="1" customFormat="1" ht="25.5" customHeight="1">
      <c r="B156" s="45"/>
      <c r="C156" s="271" t="s">
        <v>312</v>
      </c>
      <c r="D156" s="271" t="s">
        <v>283</v>
      </c>
      <c r="E156" s="272" t="s">
        <v>610</v>
      </c>
      <c r="F156" s="273" t="s">
        <v>611</v>
      </c>
      <c r="G156" s="274" t="s">
        <v>339</v>
      </c>
      <c r="H156" s="275">
        <v>4</v>
      </c>
      <c r="I156" s="276"/>
      <c r="J156" s="277">
        <f>ROUND(I156*H156,2)</f>
        <v>0</v>
      </c>
      <c r="K156" s="273" t="s">
        <v>130</v>
      </c>
      <c r="L156" s="278"/>
      <c r="M156" s="279" t="s">
        <v>21</v>
      </c>
      <c r="N156" s="280" t="s">
        <v>43</v>
      </c>
      <c r="O156" s="46"/>
      <c r="P156" s="229">
        <f>O156*H156</f>
        <v>0</v>
      </c>
      <c r="Q156" s="229">
        <v>0.00012999999999999999</v>
      </c>
      <c r="R156" s="229">
        <f>Q156*H156</f>
        <v>0.00051999999999999995</v>
      </c>
      <c r="S156" s="229">
        <v>0</v>
      </c>
      <c r="T156" s="230">
        <f>S156*H156</f>
        <v>0</v>
      </c>
      <c r="AR156" s="23" t="s">
        <v>321</v>
      </c>
      <c r="AT156" s="23" t="s">
        <v>283</v>
      </c>
      <c r="AU156" s="23" t="s">
        <v>82</v>
      </c>
      <c r="AY156" s="23" t="s">
        <v>123</v>
      </c>
      <c r="BE156" s="231">
        <f>IF(N156="základní",J156,0)</f>
        <v>0</v>
      </c>
      <c r="BF156" s="231">
        <f>IF(N156="snížená",J156,0)</f>
        <v>0</v>
      </c>
      <c r="BG156" s="231">
        <f>IF(N156="zákl. přenesená",J156,0)</f>
        <v>0</v>
      </c>
      <c r="BH156" s="231">
        <f>IF(N156="sníž. přenesená",J156,0)</f>
        <v>0</v>
      </c>
      <c r="BI156" s="231">
        <f>IF(N156="nulová",J156,0)</f>
        <v>0</v>
      </c>
      <c r="BJ156" s="23" t="s">
        <v>80</v>
      </c>
      <c r="BK156" s="231">
        <f>ROUND(I156*H156,2)</f>
        <v>0</v>
      </c>
      <c r="BL156" s="23" t="s">
        <v>211</v>
      </c>
      <c r="BM156" s="23" t="s">
        <v>612</v>
      </c>
    </row>
    <row r="157" s="1" customFormat="1" ht="25.5" customHeight="1">
      <c r="B157" s="45"/>
      <c r="C157" s="220" t="s">
        <v>318</v>
      </c>
      <c r="D157" s="220" t="s">
        <v>126</v>
      </c>
      <c r="E157" s="221" t="s">
        <v>613</v>
      </c>
      <c r="F157" s="222" t="s">
        <v>614</v>
      </c>
      <c r="G157" s="223" t="s">
        <v>293</v>
      </c>
      <c r="H157" s="224">
        <v>20</v>
      </c>
      <c r="I157" s="225"/>
      <c r="J157" s="226">
        <f>ROUND(I157*H157,2)</f>
        <v>0</v>
      </c>
      <c r="K157" s="222" t="s">
        <v>130</v>
      </c>
      <c r="L157" s="71"/>
      <c r="M157" s="227" t="s">
        <v>21</v>
      </c>
      <c r="N157" s="228" t="s">
        <v>43</v>
      </c>
      <c r="O157" s="46"/>
      <c r="P157" s="229">
        <f>O157*H157</f>
        <v>0</v>
      </c>
      <c r="Q157" s="229">
        <v>0</v>
      </c>
      <c r="R157" s="229">
        <f>Q157*H157</f>
        <v>0</v>
      </c>
      <c r="S157" s="229">
        <v>0</v>
      </c>
      <c r="T157" s="230">
        <f>S157*H157</f>
        <v>0</v>
      </c>
      <c r="AR157" s="23" t="s">
        <v>211</v>
      </c>
      <c r="AT157" s="23" t="s">
        <v>126</v>
      </c>
      <c r="AU157" s="23" t="s">
        <v>82</v>
      </c>
      <c r="AY157" s="23" t="s">
        <v>123</v>
      </c>
      <c r="BE157" s="231">
        <f>IF(N157="základní",J157,0)</f>
        <v>0</v>
      </c>
      <c r="BF157" s="231">
        <f>IF(N157="snížená",J157,0)</f>
        <v>0</v>
      </c>
      <c r="BG157" s="231">
        <f>IF(N157="zákl. přenesená",J157,0)</f>
        <v>0</v>
      </c>
      <c r="BH157" s="231">
        <f>IF(N157="sníž. přenesená",J157,0)</f>
        <v>0</v>
      </c>
      <c r="BI157" s="231">
        <f>IF(N157="nulová",J157,0)</f>
        <v>0</v>
      </c>
      <c r="BJ157" s="23" t="s">
        <v>80</v>
      </c>
      <c r="BK157" s="231">
        <f>ROUND(I157*H157,2)</f>
        <v>0</v>
      </c>
      <c r="BL157" s="23" t="s">
        <v>211</v>
      </c>
      <c r="BM157" s="23" t="s">
        <v>615</v>
      </c>
    </row>
    <row r="158" s="11" customFormat="1">
      <c r="B158" s="238"/>
      <c r="C158" s="239"/>
      <c r="D158" s="232" t="s">
        <v>202</v>
      </c>
      <c r="E158" s="240" t="s">
        <v>21</v>
      </c>
      <c r="F158" s="241" t="s">
        <v>616</v>
      </c>
      <c r="G158" s="239"/>
      <c r="H158" s="242">
        <v>20</v>
      </c>
      <c r="I158" s="243"/>
      <c r="J158" s="239"/>
      <c r="K158" s="239"/>
      <c r="L158" s="244"/>
      <c r="M158" s="245"/>
      <c r="N158" s="246"/>
      <c r="O158" s="246"/>
      <c r="P158" s="246"/>
      <c r="Q158" s="246"/>
      <c r="R158" s="246"/>
      <c r="S158" s="246"/>
      <c r="T158" s="247"/>
      <c r="AT158" s="248" t="s">
        <v>202</v>
      </c>
      <c r="AU158" s="248" t="s">
        <v>82</v>
      </c>
      <c r="AV158" s="11" t="s">
        <v>82</v>
      </c>
      <c r="AW158" s="11" t="s">
        <v>33</v>
      </c>
      <c r="AX158" s="11" t="s">
        <v>80</v>
      </c>
      <c r="AY158" s="248" t="s">
        <v>123</v>
      </c>
    </row>
    <row r="159" s="1" customFormat="1" ht="16.5" customHeight="1">
      <c r="B159" s="45"/>
      <c r="C159" s="271" t="s">
        <v>9</v>
      </c>
      <c r="D159" s="271" t="s">
        <v>283</v>
      </c>
      <c r="E159" s="272" t="s">
        <v>617</v>
      </c>
      <c r="F159" s="273" t="s">
        <v>618</v>
      </c>
      <c r="G159" s="274" t="s">
        <v>293</v>
      </c>
      <c r="H159" s="275">
        <v>24</v>
      </c>
      <c r="I159" s="276"/>
      <c r="J159" s="277">
        <f>ROUND(I159*H159,2)</f>
        <v>0</v>
      </c>
      <c r="K159" s="273" t="s">
        <v>130</v>
      </c>
      <c r="L159" s="278"/>
      <c r="M159" s="279" t="s">
        <v>21</v>
      </c>
      <c r="N159" s="280" t="s">
        <v>43</v>
      </c>
      <c r="O159" s="46"/>
      <c r="P159" s="229">
        <f>O159*H159</f>
        <v>0</v>
      </c>
      <c r="Q159" s="229">
        <v>0.00017000000000000001</v>
      </c>
      <c r="R159" s="229">
        <f>Q159*H159</f>
        <v>0.0040800000000000003</v>
      </c>
      <c r="S159" s="229">
        <v>0</v>
      </c>
      <c r="T159" s="230">
        <f>S159*H159</f>
        <v>0</v>
      </c>
      <c r="AR159" s="23" t="s">
        <v>321</v>
      </c>
      <c r="AT159" s="23" t="s">
        <v>283</v>
      </c>
      <c r="AU159" s="23" t="s">
        <v>82</v>
      </c>
      <c r="AY159" s="23" t="s">
        <v>123</v>
      </c>
      <c r="BE159" s="231">
        <f>IF(N159="základní",J159,0)</f>
        <v>0</v>
      </c>
      <c r="BF159" s="231">
        <f>IF(N159="snížená",J159,0)</f>
        <v>0</v>
      </c>
      <c r="BG159" s="231">
        <f>IF(N159="zákl. přenesená",J159,0)</f>
        <v>0</v>
      </c>
      <c r="BH159" s="231">
        <f>IF(N159="sníž. přenesená",J159,0)</f>
        <v>0</v>
      </c>
      <c r="BI159" s="231">
        <f>IF(N159="nulová",J159,0)</f>
        <v>0</v>
      </c>
      <c r="BJ159" s="23" t="s">
        <v>80</v>
      </c>
      <c r="BK159" s="231">
        <f>ROUND(I159*H159,2)</f>
        <v>0</v>
      </c>
      <c r="BL159" s="23" t="s">
        <v>211</v>
      </c>
      <c r="BM159" s="23" t="s">
        <v>619</v>
      </c>
    </row>
    <row r="160" s="11" customFormat="1">
      <c r="B160" s="238"/>
      <c r="C160" s="239"/>
      <c r="D160" s="232" t="s">
        <v>202</v>
      </c>
      <c r="E160" s="239"/>
      <c r="F160" s="241" t="s">
        <v>620</v>
      </c>
      <c r="G160" s="239"/>
      <c r="H160" s="242">
        <v>24</v>
      </c>
      <c r="I160" s="243"/>
      <c r="J160" s="239"/>
      <c r="K160" s="239"/>
      <c r="L160" s="244"/>
      <c r="M160" s="245"/>
      <c r="N160" s="246"/>
      <c r="O160" s="246"/>
      <c r="P160" s="246"/>
      <c r="Q160" s="246"/>
      <c r="R160" s="246"/>
      <c r="S160" s="246"/>
      <c r="T160" s="247"/>
      <c r="AT160" s="248" t="s">
        <v>202</v>
      </c>
      <c r="AU160" s="248" t="s">
        <v>82</v>
      </c>
      <c r="AV160" s="11" t="s">
        <v>82</v>
      </c>
      <c r="AW160" s="11" t="s">
        <v>6</v>
      </c>
      <c r="AX160" s="11" t="s">
        <v>80</v>
      </c>
      <c r="AY160" s="248" t="s">
        <v>123</v>
      </c>
    </row>
    <row r="161" s="1" customFormat="1" ht="25.5" customHeight="1">
      <c r="B161" s="45"/>
      <c r="C161" s="220" t="s">
        <v>330</v>
      </c>
      <c r="D161" s="220" t="s">
        <v>126</v>
      </c>
      <c r="E161" s="221" t="s">
        <v>621</v>
      </c>
      <c r="F161" s="222" t="s">
        <v>622</v>
      </c>
      <c r="G161" s="223" t="s">
        <v>293</v>
      </c>
      <c r="H161" s="224">
        <v>22</v>
      </c>
      <c r="I161" s="225"/>
      <c r="J161" s="226">
        <f>ROUND(I161*H161,2)</f>
        <v>0</v>
      </c>
      <c r="K161" s="222" t="s">
        <v>130</v>
      </c>
      <c r="L161" s="71"/>
      <c r="M161" s="227" t="s">
        <v>21</v>
      </c>
      <c r="N161" s="228" t="s">
        <v>43</v>
      </c>
      <c r="O161" s="46"/>
      <c r="P161" s="229">
        <f>O161*H161</f>
        <v>0</v>
      </c>
      <c r="Q161" s="229">
        <v>0</v>
      </c>
      <c r="R161" s="229">
        <f>Q161*H161</f>
        <v>0</v>
      </c>
      <c r="S161" s="229">
        <v>0</v>
      </c>
      <c r="T161" s="230">
        <f>S161*H161</f>
        <v>0</v>
      </c>
      <c r="AR161" s="23" t="s">
        <v>211</v>
      </c>
      <c r="AT161" s="23" t="s">
        <v>126</v>
      </c>
      <c r="AU161" s="23" t="s">
        <v>82</v>
      </c>
      <c r="AY161" s="23" t="s">
        <v>123</v>
      </c>
      <c r="BE161" s="231">
        <f>IF(N161="základní",J161,0)</f>
        <v>0</v>
      </c>
      <c r="BF161" s="231">
        <f>IF(N161="snížená",J161,0)</f>
        <v>0</v>
      </c>
      <c r="BG161" s="231">
        <f>IF(N161="zákl. přenesená",J161,0)</f>
        <v>0</v>
      </c>
      <c r="BH161" s="231">
        <f>IF(N161="sníž. přenesená",J161,0)</f>
        <v>0</v>
      </c>
      <c r="BI161" s="231">
        <f>IF(N161="nulová",J161,0)</f>
        <v>0</v>
      </c>
      <c r="BJ161" s="23" t="s">
        <v>80</v>
      </c>
      <c r="BK161" s="231">
        <f>ROUND(I161*H161,2)</f>
        <v>0</v>
      </c>
      <c r="BL161" s="23" t="s">
        <v>211</v>
      </c>
      <c r="BM161" s="23" t="s">
        <v>623</v>
      </c>
    </row>
    <row r="162" s="11" customFormat="1">
      <c r="B162" s="238"/>
      <c r="C162" s="239"/>
      <c r="D162" s="232" t="s">
        <v>202</v>
      </c>
      <c r="E162" s="240" t="s">
        <v>21</v>
      </c>
      <c r="F162" s="241" t="s">
        <v>624</v>
      </c>
      <c r="G162" s="239"/>
      <c r="H162" s="242">
        <v>22</v>
      </c>
      <c r="I162" s="243"/>
      <c r="J162" s="239"/>
      <c r="K162" s="239"/>
      <c r="L162" s="244"/>
      <c r="M162" s="245"/>
      <c r="N162" s="246"/>
      <c r="O162" s="246"/>
      <c r="P162" s="246"/>
      <c r="Q162" s="246"/>
      <c r="R162" s="246"/>
      <c r="S162" s="246"/>
      <c r="T162" s="247"/>
      <c r="AT162" s="248" t="s">
        <v>202</v>
      </c>
      <c r="AU162" s="248" t="s">
        <v>82</v>
      </c>
      <c r="AV162" s="11" t="s">
        <v>82</v>
      </c>
      <c r="AW162" s="11" t="s">
        <v>33</v>
      </c>
      <c r="AX162" s="11" t="s">
        <v>80</v>
      </c>
      <c r="AY162" s="248" t="s">
        <v>123</v>
      </c>
    </row>
    <row r="163" s="1" customFormat="1" ht="16.5" customHeight="1">
      <c r="B163" s="45"/>
      <c r="C163" s="271" t="s">
        <v>336</v>
      </c>
      <c r="D163" s="271" t="s">
        <v>283</v>
      </c>
      <c r="E163" s="272" t="s">
        <v>625</v>
      </c>
      <c r="F163" s="273" t="s">
        <v>626</v>
      </c>
      <c r="G163" s="274" t="s">
        <v>627</v>
      </c>
      <c r="H163" s="275">
        <v>0.023</v>
      </c>
      <c r="I163" s="276"/>
      <c r="J163" s="277">
        <f>ROUND(I163*H163,2)</f>
        <v>0</v>
      </c>
      <c r="K163" s="273" t="s">
        <v>21</v>
      </c>
      <c r="L163" s="278"/>
      <c r="M163" s="279" t="s">
        <v>21</v>
      </c>
      <c r="N163" s="280" t="s">
        <v>43</v>
      </c>
      <c r="O163" s="46"/>
      <c r="P163" s="229">
        <f>O163*H163</f>
        <v>0</v>
      </c>
      <c r="Q163" s="229">
        <v>0.72424999999999995</v>
      </c>
      <c r="R163" s="229">
        <f>Q163*H163</f>
        <v>0.016657749999999999</v>
      </c>
      <c r="S163" s="229">
        <v>0</v>
      </c>
      <c r="T163" s="230">
        <f>S163*H163</f>
        <v>0</v>
      </c>
      <c r="AR163" s="23" t="s">
        <v>321</v>
      </c>
      <c r="AT163" s="23" t="s">
        <v>283</v>
      </c>
      <c r="AU163" s="23" t="s">
        <v>82</v>
      </c>
      <c r="AY163" s="23" t="s">
        <v>123</v>
      </c>
      <c r="BE163" s="231">
        <f>IF(N163="základní",J163,0)</f>
        <v>0</v>
      </c>
      <c r="BF163" s="231">
        <f>IF(N163="snížená",J163,0)</f>
        <v>0</v>
      </c>
      <c r="BG163" s="231">
        <f>IF(N163="zákl. přenesená",J163,0)</f>
        <v>0</v>
      </c>
      <c r="BH163" s="231">
        <f>IF(N163="sníž. přenesená",J163,0)</f>
        <v>0</v>
      </c>
      <c r="BI163" s="231">
        <f>IF(N163="nulová",J163,0)</f>
        <v>0</v>
      </c>
      <c r="BJ163" s="23" t="s">
        <v>80</v>
      </c>
      <c r="BK163" s="231">
        <f>ROUND(I163*H163,2)</f>
        <v>0</v>
      </c>
      <c r="BL163" s="23" t="s">
        <v>211</v>
      </c>
      <c r="BM163" s="23" t="s">
        <v>628</v>
      </c>
    </row>
    <row r="164" s="11" customFormat="1">
      <c r="B164" s="238"/>
      <c r="C164" s="239"/>
      <c r="D164" s="232" t="s">
        <v>202</v>
      </c>
      <c r="E164" s="239"/>
      <c r="F164" s="241" t="s">
        <v>629</v>
      </c>
      <c r="G164" s="239"/>
      <c r="H164" s="242">
        <v>0.023</v>
      </c>
      <c r="I164" s="243"/>
      <c r="J164" s="239"/>
      <c r="K164" s="239"/>
      <c r="L164" s="244"/>
      <c r="M164" s="245"/>
      <c r="N164" s="246"/>
      <c r="O164" s="246"/>
      <c r="P164" s="246"/>
      <c r="Q164" s="246"/>
      <c r="R164" s="246"/>
      <c r="S164" s="246"/>
      <c r="T164" s="247"/>
      <c r="AT164" s="248" t="s">
        <v>202</v>
      </c>
      <c r="AU164" s="248" t="s">
        <v>82</v>
      </c>
      <c r="AV164" s="11" t="s">
        <v>82</v>
      </c>
      <c r="AW164" s="11" t="s">
        <v>6</v>
      </c>
      <c r="AX164" s="11" t="s">
        <v>80</v>
      </c>
      <c r="AY164" s="248" t="s">
        <v>123</v>
      </c>
    </row>
    <row r="165" s="1" customFormat="1" ht="25.5" customHeight="1">
      <c r="B165" s="45"/>
      <c r="C165" s="220" t="s">
        <v>344</v>
      </c>
      <c r="D165" s="220" t="s">
        <v>126</v>
      </c>
      <c r="E165" s="221" t="s">
        <v>630</v>
      </c>
      <c r="F165" s="222" t="s">
        <v>631</v>
      </c>
      <c r="G165" s="223" t="s">
        <v>339</v>
      </c>
      <c r="H165" s="224">
        <v>2</v>
      </c>
      <c r="I165" s="225"/>
      <c r="J165" s="226">
        <f>ROUND(I165*H165,2)</f>
        <v>0</v>
      </c>
      <c r="K165" s="222" t="s">
        <v>130</v>
      </c>
      <c r="L165" s="71"/>
      <c r="M165" s="227" t="s">
        <v>21</v>
      </c>
      <c r="N165" s="228" t="s">
        <v>43</v>
      </c>
      <c r="O165" s="46"/>
      <c r="P165" s="229">
        <f>O165*H165</f>
        <v>0</v>
      </c>
      <c r="Q165" s="229">
        <v>0</v>
      </c>
      <c r="R165" s="229">
        <f>Q165*H165</f>
        <v>0</v>
      </c>
      <c r="S165" s="229">
        <v>0</v>
      </c>
      <c r="T165" s="230">
        <f>S165*H165</f>
        <v>0</v>
      </c>
      <c r="AR165" s="23" t="s">
        <v>211</v>
      </c>
      <c r="AT165" s="23" t="s">
        <v>126</v>
      </c>
      <c r="AU165" s="23" t="s">
        <v>82</v>
      </c>
      <c r="AY165" s="23" t="s">
        <v>123</v>
      </c>
      <c r="BE165" s="231">
        <f>IF(N165="základní",J165,0)</f>
        <v>0</v>
      </c>
      <c r="BF165" s="231">
        <f>IF(N165="snížená",J165,0)</f>
        <v>0</v>
      </c>
      <c r="BG165" s="231">
        <f>IF(N165="zákl. přenesená",J165,0)</f>
        <v>0</v>
      </c>
      <c r="BH165" s="231">
        <f>IF(N165="sníž. přenesená",J165,0)</f>
        <v>0</v>
      </c>
      <c r="BI165" s="231">
        <f>IF(N165="nulová",J165,0)</f>
        <v>0</v>
      </c>
      <c r="BJ165" s="23" t="s">
        <v>80</v>
      </c>
      <c r="BK165" s="231">
        <f>ROUND(I165*H165,2)</f>
        <v>0</v>
      </c>
      <c r="BL165" s="23" t="s">
        <v>211</v>
      </c>
      <c r="BM165" s="23" t="s">
        <v>632</v>
      </c>
    </row>
    <row r="166" s="1" customFormat="1" ht="25.5" customHeight="1">
      <c r="B166" s="45"/>
      <c r="C166" s="271" t="s">
        <v>349</v>
      </c>
      <c r="D166" s="271" t="s">
        <v>283</v>
      </c>
      <c r="E166" s="272" t="s">
        <v>633</v>
      </c>
      <c r="F166" s="273" t="s">
        <v>634</v>
      </c>
      <c r="G166" s="274" t="s">
        <v>339</v>
      </c>
      <c r="H166" s="275">
        <v>2</v>
      </c>
      <c r="I166" s="276"/>
      <c r="J166" s="277">
        <f>ROUND(I166*H166,2)</f>
        <v>0</v>
      </c>
      <c r="K166" s="273" t="s">
        <v>130</v>
      </c>
      <c r="L166" s="278"/>
      <c r="M166" s="279" t="s">
        <v>21</v>
      </c>
      <c r="N166" s="280" t="s">
        <v>43</v>
      </c>
      <c r="O166" s="46"/>
      <c r="P166" s="229">
        <f>O166*H166</f>
        <v>0</v>
      </c>
      <c r="Q166" s="229">
        <v>5.0000000000000002E-05</v>
      </c>
      <c r="R166" s="229">
        <f>Q166*H166</f>
        <v>0.00010000000000000001</v>
      </c>
      <c r="S166" s="229">
        <v>0</v>
      </c>
      <c r="T166" s="230">
        <f>S166*H166</f>
        <v>0</v>
      </c>
      <c r="AR166" s="23" t="s">
        <v>321</v>
      </c>
      <c r="AT166" s="23" t="s">
        <v>283</v>
      </c>
      <c r="AU166" s="23" t="s">
        <v>82</v>
      </c>
      <c r="AY166" s="23" t="s">
        <v>123</v>
      </c>
      <c r="BE166" s="231">
        <f>IF(N166="základní",J166,0)</f>
        <v>0</v>
      </c>
      <c r="BF166" s="231">
        <f>IF(N166="snížená",J166,0)</f>
        <v>0</v>
      </c>
      <c r="BG166" s="231">
        <f>IF(N166="zákl. přenesená",J166,0)</f>
        <v>0</v>
      </c>
      <c r="BH166" s="231">
        <f>IF(N166="sníž. přenesená",J166,0)</f>
        <v>0</v>
      </c>
      <c r="BI166" s="231">
        <f>IF(N166="nulová",J166,0)</f>
        <v>0</v>
      </c>
      <c r="BJ166" s="23" t="s">
        <v>80</v>
      </c>
      <c r="BK166" s="231">
        <f>ROUND(I166*H166,2)</f>
        <v>0</v>
      </c>
      <c r="BL166" s="23" t="s">
        <v>211</v>
      </c>
      <c r="BM166" s="23" t="s">
        <v>635</v>
      </c>
    </row>
    <row r="167" s="1" customFormat="1" ht="25.5" customHeight="1">
      <c r="B167" s="45"/>
      <c r="C167" s="220" t="s">
        <v>354</v>
      </c>
      <c r="D167" s="220" t="s">
        <v>126</v>
      </c>
      <c r="E167" s="221" t="s">
        <v>636</v>
      </c>
      <c r="F167" s="222" t="s">
        <v>637</v>
      </c>
      <c r="G167" s="223" t="s">
        <v>339</v>
      </c>
      <c r="H167" s="224">
        <v>2</v>
      </c>
      <c r="I167" s="225"/>
      <c r="J167" s="226">
        <f>ROUND(I167*H167,2)</f>
        <v>0</v>
      </c>
      <c r="K167" s="222" t="s">
        <v>130</v>
      </c>
      <c r="L167" s="71"/>
      <c r="M167" s="227" t="s">
        <v>21</v>
      </c>
      <c r="N167" s="228" t="s">
        <v>43</v>
      </c>
      <c r="O167" s="46"/>
      <c r="P167" s="229">
        <f>O167*H167</f>
        <v>0</v>
      </c>
      <c r="Q167" s="229">
        <v>0</v>
      </c>
      <c r="R167" s="229">
        <f>Q167*H167</f>
        <v>0</v>
      </c>
      <c r="S167" s="229">
        <v>0</v>
      </c>
      <c r="T167" s="230">
        <f>S167*H167</f>
        <v>0</v>
      </c>
      <c r="AR167" s="23" t="s">
        <v>211</v>
      </c>
      <c r="AT167" s="23" t="s">
        <v>126</v>
      </c>
      <c r="AU167" s="23" t="s">
        <v>82</v>
      </c>
      <c r="AY167" s="23" t="s">
        <v>123</v>
      </c>
      <c r="BE167" s="231">
        <f>IF(N167="základní",J167,0)</f>
        <v>0</v>
      </c>
      <c r="BF167" s="231">
        <f>IF(N167="snížená",J167,0)</f>
        <v>0</v>
      </c>
      <c r="BG167" s="231">
        <f>IF(N167="zákl. přenesená",J167,0)</f>
        <v>0</v>
      </c>
      <c r="BH167" s="231">
        <f>IF(N167="sníž. přenesená",J167,0)</f>
        <v>0</v>
      </c>
      <c r="BI167" s="231">
        <f>IF(N167="nulová",J167,0)</f>
        <v>0</v>
      </c>
      <c r="BJ167" s="23" t="s">
        <v>80</v>
      </c>
      <c r="BK167" s="231">
        <f>ROUND(I167*H167,2)</f>
        <v>0</v>
      </c>
      <c r="BL167" s="23" t="s">
        <v>211</v>
      </c>
      <c r="BM167" s="23" t="s">
        <v>638</v>
      </c>
    </row>
    <row r="168" s="1" customFormat="1" ht="16.5" customHeight="1">
      <c r="B168" s="45"/>
      <c r="C168" s="271" t="s">
        <v>249</v>
      </c>
      <c r="D168" s="271" t="s">
        <v>283</v>
      </c>
      <c r="E168" s="272" t="s">
        <v>639</v>
      </c>
      <c r="F168" s="273" t="s">
        <v>640</v>
      </c>
      <c r="G168" s="274" t="s">
        <v>339</v>
      </c>
      <c r="H168" s="275">
        <v>2</v>
      </c>
      <c r="I168" s="276"/>
      <c r="J168" s="277">
        <f>ROUND(I168*H168,2)</f>
        <v>0</v>
      </c>
      <c r="K168" s="273" t="s">
        <v>130</v>
      </c>
      <c r="L168" s="278"/>
      <c r="M168" s="279" t="s">
        <v>21</v>
      </c>
      <c r="N168" s="280" t="s">
        <v>43</v>
      </c>
      <c r="O168" s="46"/>
      <c r="P168" s="229">
        <f>O168*H168</f>
        <v>0</v>
      </c>
      <c r="Q168" s="229">
        <v>0.00027</v>
      </c>
      <c r="R168" s="229">
        <f>Q168*H168</f>
        <v>0.00054000000000000001</v>
      </c>
      <c r="S168" s="229">
        <v>0</v>
      </c>
      <c r="T168" s="230">
        <f>S168*H168</f>
        <v>0</v>
      </c>
      <c r="AR168" s="23" t="s">
        <v>321</v>
      </c>
      <c r="AT168" s="23" t="s">
        <v>283</v>
      </c>
      <c r="AU168" s="23" t="s">
        <v>82</v>
      </c>
      <c r="AY168" s="23" t="s">
        <v>123</v>
      </c>
      <c r="BE168" s="231">
        <f>IF(N168="základní",J168,0)</f>
        <v>0</v>
      </c>
      <c r="BF168" s="231">
        <f>IF(N168="snížená",J168,0)</f>
        <v>0</v>
      </c>
      <c r="BG168" s="231">
        <f>IF(N168="zákl. přenesená",J168,0)</f>
        <v>0</v>
      </c>
      <c r="BH168" s="231">
        <f>IF(N168="sníž. přenesená",J168,0)</f>
        <v>0</v>
      </c>
      <c r="BI168" s="231">
        <f>IF(N168="nulová",J168,0)</f>
        <v>0</v>
      </c>
      <c r="BJ168" s="23" t="s">
        <v>80</v>
      </c>
      <c r="BK168" s="231">
        <f>ROUND(I168*H168,2)</f>
        <v>0</v>
      </c>
      <c r="BL168" s="23" t="s">
        <v>211</v>
      </c>
      <c r="BM168" s="23" t="s">
        <v>641</v>
      </c>
    </row>
    <row r="169" s="1" customFormat="1" ht="25.5" customHeight="1">
      <c r="B169" s="45"/>
      <c r="C169" s="220" t="s">
        <v>363</v>
      </c>
      <c r="D169" s="220" t="s">
        <v>126</v>
      </c>
      <c r="E169" s="221" t="s">
        <v>642</v>
      </c>
      <c r="F169" s="222" t="s">
        <v>643</v>
      </c>
      <c r="G169" s="223" t="s">
        <v>339</v>
      </c>
      <c r="H169" s="224">
        <v>1</v>
      </c>
      <c r="I169" s="225"/>
      <c r="J169" s="226">
        <f>ROUND(I169*H169,2)</f>
        <v>0</v>
      </c>
      <c r="K169" s="222" t="s">
        <v>130</v>
      </c>
      <c r="L169" s="71"/>
      <c r="M169" s="227" t="s">
        <v>21</v>
      </c>
      <c r="N169" s="228" t="s">
        <v>43</v>
      </c>
      <c r="O169" s="46"/>
      <c r="P169" s="229">
        <f>O169*H169</f>
        <v>0</v>
      </c>
      <c r="Q169" s="229">
        <v>0</v>
      </c>
      <c r="R169" s="229">
        <f>Q169*H169</f>
        <v>0</v>
      </c>
      <c r="S169" s="229">
        <v>0</v>
      </c>
      <c r="T169" s="230">
        <f>S169*H169</f>
        <v>0</v>
      </c>
      <c r="AR169" s="23" t="s">
        <v>211</v>
      </c>
      <c r="AT169" s="23" t="s">
        <v>126</v>
      </c>
      <c r="AU169" s="23" t="s">
        <v>82</v>
      </c>
      <c r="AY169" s="23" t="s">
        <v>123</v>
      </c>
      <c r="BE169" s="231">
        <f>IF(N169="základní",J169,0)</f>
        <v>0</v>
      </c>
      <c r="BF169" s="231">
        <f>IF(N169="snížená",J169,0)</f>
        <v>0</v>
      </c>
      <c r="BG169" s="231">
        <f>IF(N169="zákl. přenesená",J169,0)</f>
        <v>0</v>
      </c>
      <c r="BH169" s="231">
        <f>IF(N169="sníž. přenesená",J169,0)</f>
        <v>0</v>
      </c>
      <c r="BI169" s="231">
        <f>IF(N169="nulová",J169,0)</f>
        <v>0</v>
      </c>
      <c r="BJ169" s="23" t="s">
        <v>80</v>
      </c>
      <c r="BK169" s="231">
        <f>ROUND(I169*H169,2)</f>
        <v>0</v>
      </c>
      <c r="BL169" s="23" t="s">
        <v>211</v>
      </c>
      <c r="BM169" s="23" t="s">
        <v>644</v>
      </c>
    </row>
    <row r="170" s="1" customFormat="1">
      <c r="B170" s="45"/>
      <c r="C170" s="73"/>
      <c r="D170" s="232" t="s">
        <v>200</v>
      </c>
      <c r="E170" s="73"/>
      <c r="F170" s="233" t="s">
        <v>645</v>
      </c>
      <c r="G170" s="73"/>
      <c r="H170" s="73"/>
      <c r="I170" s="190"/>
      <c r="J170" s="73"/>
      <c r="K170" s="73"/>
      <c r="L170" s="71"/>
      <c r="M170" s="237"/>
      <c r="N170" s="46"/>
      <c r="O170" s="46"/>
      <c r="P170" s="46"/>
      <c r="Q170" s="46"/>
      <c r="R170" s="46"/>
      <c r="S170" s="46"/>
      <c r="T170" s="94"/>
      <c r="AT170" s="23" t="s">
        <v>200</v>
      </c>
      <c r="AU170" s="23" t="s">
        <v>82</v>
      </c>
    </row>
    <row r="171" s="1" customFormat="1" ht="25.5" customHeight="1">
      <c r="B171" s="45"/>
      <c r="C171" s="220" t="s">
        <v>367</v>
      </c>
      <c r="D171" s="220" t="s">
        <v>126</v>
      </c>
      <c r="E171" s="221" t="s">
        <v>646</v>
      </c>
      <c r="F171" s="222" t="s">
        <v>647</v>
      </c>
      <c r="G171" s="223" t="s">
        <v>234</v>
      </c>
      <c r="H171" s="224">
        <v>0.024</v>
      </c>
      <c r="I171" s="225"/>
      <c r="J171" s="226">
        <f>ROUND(I171*H171,2)</f>
        <v>0</v>
      </c>
      <c r="K171" s="222" t="s">
        <v>130</v>
      </c>
      <c r="L171" s="71"/>
      <c r="M171" s="227" t="s">
        <v>21</v>
      </c>
      <c r="N171" s="228" t="s">
        <v>43</v>
      </c>
      <c r="O171" s="46"/>
      <c r="P171" s="229">
        <f>O171*H171</f>
        <v>0</v>
      </c>
      <c r="Q171" s="229">
        <v>0</v>
      </c>
      <c r="R171" s="229">
        <f>Q171*H171</f>
        <v>0</v>
      </c>
      <c r="S171" s="229">
        <v>0</v>
      </c>
      <c r="T171" s="230">
        <f>S171*H171</f>
        <v>0</v>
      </c>
      <c r="AR171" s="23" t="s">
        <v>211</v>
      </c>
      <c r="AT171" s="23" t="s">
        <v>126</v>
      </c>
      <c r="AU171" s="23" t="s">
        <v>82</v>
      </c>
      <c r="AY171" s="23" t="s">
        <v>123</v>
      </c>
      <c r="BE171" s="231">
        <f>IF(N171="základní",J171,0)</f>
        <v>0</v>
      </c>
      <c r="BF171" s="231">
        <f>IF(N171="snížená",J171,0)</f>
        <v>0</v>
      </c>
      <c r="BG171" s="231">
        <f>IF(N171="zákl. přenesená",J171,0)</f>
        <v>0</v>
      </c>
      <c r="BH171" s="231">
        <f>IF(N171="sníž. přenesená",J171,0)</f>
        <v>0</v>
      </c>
      <c r="BI171" s="231">
        <f>IF(N171="nulová",J171,0)</f>
        <v>0</v>
      </c>
      <c r="BJ171" s="23" t="s">
        <v>80</v>
      </c>
      <c r="BK171" s="231">
        <f>ROUND(I171*H171,2)</f>
        <v>0</v>
      </c>
      <c r="BL171" s="23" t="s">
        <v>211</v>
      </c>
      <c r="BM171" s="23" t="s">
        <v>648</v>
      </c>
    </row>
    <row r="172" s="1" customFormat="1">
      <c r="B172" s="45"/>
      <c r="C172" s="73"/>
      <c r="D172" s="232" t="s">
        <v>200</v>
      </c>
      <c r="E172" s="73"/>
      <c r="F172" s="233" t="s">
        <v>649</v>
      </c>
      <c r="G172" s="73"/>
      <c r="H172" s="73"/>
      <c r="I172" s="190"/>
      <c r="J172" s="73"/>
      <c r="K172" s="73"/>
      <c r="L172" s="71"/>
      <c r="M172" s="237"/>
      <c r="N172" s="46"/>
      <c r="O172" s="46"/>
      <c r="P172" s="46"/>
      <c r="Q172" s="46"/>
      <c r="R172" s="46"/>
      <c r="S172" s="46"/>
      <c r="T172" s="94"/>
      <c r="AT172" s="23" t="s">
        <v>200</v>
      </c>
      <c r="AU172" s="23" t="s">
        <v>82</v>
      </c>
    </row>
    <row r="173" s="10" customFormat="1" ht="37.44001" customHeight="1">
      <c r="B173" s="204"/>
      <c r="C173" s="205"/>
      <c r="D173" s="206" t="s">
        <v>71</v>
      </c>
      <c r="E173" s="207" t="s">
        <v>650</v>
      </c>
      <c r="F173" s="207" t="s">
        <v>651</v>
      </c>
      <c r="G173" s="205"/>
      <c r="H173" s="205"/>
      <c r="I173" s="208"/>
      <c r="J173" s="209">
        <f>BK173</f>
        <v>0</v>
      </c>
      <c r="K173" s="205"/>
      <c r="L173" s="210"/>
      <c r="M173" s="211"/>
      <c r="N173" s="212"/>
      <c r="O173" s="212"/>
      <c r="P173" s="213">
        <f>P174</f>
        <v>0</v>
      </c>
      <c r="Q173" s="212"/>
      <c r="R173" s="213">
        <f>R174</f>
        <v>0</v>
      </c>
      <c r="S173" s="212"/>
      <c r="T173" s="214">
        <f>T174</f>
        <v>0</v>
      </c>
      <c r="AR173" s="215" t="s">
        <v>140</v>
      </c>
      <c r="AT173" s="216" t="s">
        <v>71</v>
      </c>
      <c r="AU173" s="216" t="s">
        <v>72</v>
      </c>
      <c r="AY173" s="215" t="s">
        <v>123</v>
      </c>
      <c r="BK173" s="217">
        <f>BK174</f>
        <v>0</v>
      </c>
    </row>
    <row r="174" s="1" customFormat="1" ht="16.5" customHeight="1">
      <c r="B174" s="45"/>
      <c r="C174" s="220" t="s">
        <v>374</v>
      </c>
      <c r="D174" s="220" t="s">
        <v>126</v>
      </c>
      <c r="E174" s="221" t="s">
        <v>652</v>
      </c>
      <c r="F174" s="222" t="s">
        <v>653</v>
      </c>
      <c r="G174" s="223" t="s">
        <v>654</v>
      </c>
      <c r="H174" s="224">
        <v>6</v>
      </c>
      <c r="I174" s="225"/>
      <c r="J174" s="226">
        <f>ROUND(I174*H174,2)</f>
        <v>0</v>
      </c>
      <c r="K174" s="222" t="s">
        <v>21</v>
      </c>
      <c r="L174" s="71"/>
      <c r="M174" s="227" t="s">
        <v>21</v>
      </c>
      <c r="N174" s="284" t="s">
        <v>43</v>
      </c>
      <c r="O174" s="235"/>
      <c r="P174" s="285">
        <f>O174*H174</f>
        <v>0</v>
      </c>
      <c r="Q174" s="285">
        <v>0</v>
      </c>
      <c r="R174" s="285">
        <f>Q174*H174</f>
        <v>0</v>
      </c>
      <c r="S174" s="285">
        <v>0</v>
      </c>
      <c r="T174" s="286">
        <f>S174*H174</f>
        <v>0</v>
      </c>
      <c r="AR174" s="23" t="s">
        <v>655</v>
      </c>
      <c r="AT174" s="23" t="s">
        <v>126</v>
      </c>
      <c r="AU174" s="23" t="s">
        <v>80</v>
      </c>
      <c r="AY174" s="23" t="s">
        <v>123</v>
      </c>
      <c r="BE174" s="231">
        <f>IF(N174="základní",J174,0)</f>
        <v>0</v>
      </c>
      <c r="BF174" s="231">
        <f>IF(N174="snížená",J174,0)</f>
        <v>0</v>
      </c>
      <c r="BG174" s="231">
        <f>IF(N174="zákl. přenesená",J174,0)</f>
        <v>0</v>
      </c>
      <c r="BH174" s="231">
        <f>IF(N174="sníž. přenesená",J174,0)</f>
        <v>0</v>
      </c>
      <c r="BI174" s="231">
        <f>IF(N174="nulová",J174,0)</f>
        <v>0</v>
      </c>
      <c r="BJ174" s="23" t="s">
        <v>80</v>
      </c>
      <c r="BK174" s="231">
        <f>ROUND(I174*H174,2)</f>
        <v>0</v>
      </c>
      <c r="BL174" s="23" t="s">
        <v>655</v>
      </c>
      <c r="BM174" s="23" t="s">
        <v>656</v>
      </c>
    </row>
    <row r="175" s="1" customFormat="1" ht="6.96" customHeight="1">
      <c r="B175" s="66"/>
      <c r="C175" s="67"/>
      <c r="D175" s="67"/>
      <c r="E175" s="67"/>
      <c r="F175" s="67"/>
      <c r="G175" s="67"/>
      <c r="H175" s="67"/>
      <c r="I175" s="165"/>
      <c r="J175" s="67"/>
      <c r="K175" s="67"/>
      <c r="L175" s="71"/>
    </row>
  </sheetData>
  <sheetProtection sheet="1" autoFilter="0" formatColumns="0" formatRows="0" objects="1" scenarios="1" spinCount="100000" saltValue="1ps0ZpUpnDFjN0izZ+Dzl4UcKYAINoMX5ZA0Fa8lFscqpTjTX7mE8p3frt5ZMC/n+c4DBvgK9O4SmZfrVlRr6A==" hashValue="+Ue3ka9f3dY2tqr8miROF0MSK4XZ6eEZALaOEANoAsGpIFGSxbe1m1c2eJZRVZYCaFs0Pjy414uSxyWCULI9qg==" algorithmName="SHA-512" password="CC35"/>
  <autoFilter ref="C90:K174"/>
  <mergeCells count="10">
    <mergeCell ref="E7:H7"/>
    <mergeCell ref="E9:H9"/>
    <mergeCell ref="E24:H24"/>
    <mergeCell ref="E45:H45"/>
    <mergeCell ref="E47:H47"/>
    <mergeCell ref="J51:J52"/>
    <mergeCell ref="E81:H81"/>
    <mergeCell ref="E83:H83"/>
    <mergeCell ref="G1:H1"/>
    <mergeCell ref="L2:V2"/>
  </mergeCells>
  <hyperlinks>
    <hyperlink ref="F1:G1" location="C2" display="1) Krycí list soupisu"/>
    <hyperlink ref="G1:H1" location="C54" display="2) Rekapitulace"/>
    <hyperlink ref="J1" location="C90"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zoomScaleNormal="100" zoomScaleSheetLayoutView="60" zoomScalePageLayoutView="100" workbookViewId="0"/>
  </sheetViews>
  <sheetFormatPr defaultRowHeight="13.5"/>
  <cols>
    <col min="1" max="1" width="8.33" style="287" customWidth="1"/>
    <col min="2" max="2" width="1.664063" style="287" customWidth="1"/>
    <col min="3" max="4" width="5" style="287" customWidth="1"/>
    <col min="5" max="5" width="11.67" style="287" customWidth="1"/>
    <col min="6" max="6" width="9.17" style="287" customWidth="1"/>
    <col min="7" max="7" width="5" style="287" customWidth="1"/>
    <col min="8" max="8" width="77.83" style="287" customWidth="1"/>
    <col min="9" max="10" width="20" style="287" customWidth="1"/>
    <col min="11" max="11" width="1.664063" style="287" customWidth="1"/>
  </cols>
  <sheetData>
    <row r="1" ht="37.5" customHeight="1"/>
    <row r="2" ht="7.5" customHeight="1">
      <c r="B2" s="288"/>
      <c r="C2" s="289"/>
      <c r="D2" s="289"/>
      <c r="E2" s="289"/>
      <c r="F2" s="289"/>
      <c r="G2" s="289"/>
      <c r="H2" s="289"/>
      <c r="I2" s="289"/>
      <c r="J2" s="289"/>
      <c r="K2" s="290"/>
    </row>
    <row r="3" s="14" customFormat="1" ht="45" customHeight="1">
      <c r="B3" s="291"/>
      <c r="C3" s="292" t="s">
        <v>657</v>
      </c>
      <c r="D3" s="292"/>
      <c r="E3" s="292"/>
      <c r="F3" s="292"/>
      <c r="G3" s="292"/>
      <c r="H3" s="292"/>
      <c r="I3" s="292"/>
      <c r="J3" s="292"/>
      <c r="K3" s="293"/>
    </row>
    <row r="4" ht="25.5" customHeight="1">
      <c r="B4" s="294"/>
      <c r="C4" s="295" t="s">
        <v>658</v>
      </c>
      <c r="D4" s="295"/>
      <c r="E4" s="295"/>
      <c r="F4" s="295"/>
      <c r="G4" s="295"/>
      <c r="H4" s="295"/>
      <c r="I4" s="295"/>
      <c r="J4" s="295"/>
      <c r="K4" s="296"/>
    </row>
    <row r="5" ht="5.25" customHeight="1">
      <c r="B5" s="294"/>
      <c r="C5" s="297"/>
      <c r="D5" s="297"/>
      <c r="E5" s="297"/>
      <c r="F5" s="297"/>
      <c r="G5" s="297"/>
      <c r="H5" s="297"/>
      <c r="I5" s="297"/>
      <c r="J5" s="297"/>
      <c r="K5" s="296"/>
    </row>
    <row r="6" ht="15" customHeight="1">
      <c r="B6" s="294"/>
      <c r="C6" s="298" t="s">
        <v>659</v>
      </c>
      <c r="D6" s="298"/>
      <c r="E6" s="298"/>
      <c r="F6" s="298"/>
      <c r="G6" s="298"/>
      <c r="H6" s="298"/>
      <c r="I6" s="298"/>
      <c r="J6" s="298"/>
      <c r="K6" s="296"/>
    </row>
    <row r="7" ht="15" customHeight="1">
      <c r="B7" s="299"/>
      <c r="C7" s="298" t="s">
        <v>660</v>
      </c>
      <c r="D7" s="298"/>
      <c r="E7" s="298"/>
      <c r="F7" s="298"/>
      <c r="G7" s="298"/>
      <c r="H7" s="298"/>
      <c r="I7" s="298"/>
      <c r="J7" s="298"/>
      <c r="K7" s="296"/>
    </row>
    <row r="8" ht="12.75" customHeight="1">
      <c r="B8" s="299"/>
      <c r="C8" s="298"/>
      <c r="D8" s="298"/>
      <c r="E8" s="298"/>
      <c r="F8" s="298"/>
      <c r="G8" s="298"/>
      <c r="H8" s="298"/>
      <c r="I8" s="298"/>
      <c r="J8" s="298"/>
      <c r="K8" s="296"/>
    </row>
    <row r="9" ht="15" customHeight="1">
      <c r="B9" s="299"/>
      <c r="C9" s="298" t="s">
        <v>661</v>
      </c>
      <c r="D9" s="298"/>
      <c r="E9" s="298"/>
      <c r="F9" s="298"/>
      <c r="G9" s="298"/>
      <c r="H9" s="298"/>
      <c r="I9" s="298"/>
      <c r="J9" s="298"/>
      <c r="K9" s="296"/>
    </row>
    <row r="10" ht="15" customHeight="1">
      <c r="B10" s="299"/>
      <c r="C10" s="298"/>
      <c r="D10" s="298" t="s">
        <v>662</v>
      </c>
      <c r="E10" s="298"/>
      <c r="F10" s="298"/>
      <c r="G10" s="298"/>
      <c r="H10" s="298"/>
      <c r="I10" s="298"/>
      <c r="J10" s="298"/>
      <c r="K10" s="296"/>
    </row>
    <row r="11" ht="15" customHeight="1">
      <c r="B11" s="299"/>
      <c r="C11" s="300"/>
      <c r="D11" s="298" t="s">
        <v>663</v>
      </c>
      <c r="E11" s="298"/>
      <c r="F11" s="298"/>
      <c r="G11" s="298"/>
      <c r="H11" s="298"/>
      <c r="I11" s="298"/>
      <c r="J11" s="298"/>
      <c r="K11" s="296"/>
    </row>
    <row r="12" ht="12.75" customHeight="1">
      <c r="B12" s="299"/>
      <c r="C12" s="300"/>
      <c r="D12" s="300"/>
      <c r="E12" s="300"/>
      <c r="F12" s="300"/>
      <c r="G12" s="300"/>
      <c r="H12" s="300"/>
      <c r="I12" s="300"/>
      <c r="J12" s="300"/>
      <c r="K12" s="296"/>
    </row>
    <row r="13" ht="15" customHeight="1">
      <c r="B13" s="299"/>
      <c r="C13" s="300"/>
      <c r="D13" s="298" t="s">
        <v>664</v>
      </c>
      <c r="E13" s="298"/>
      <c r="F13" s="298"/>
      <c r="G13" s="298"/>
      <c r="H13" s="298"/>
      <c r="I13" s="298"/>
      <c r="J13" s="298"/>
      <c r="K13" s="296"/>
    </row>
    <row r="14" ht="15" customHeight="1">
      <c r="B14" s="299"/>
      <c r="C14" s="300"/>
      <c r="D14" s="298" t="s">
        <v>665</v>
      </c>
      <c r="E14" s="298"/>
      <c r="F14" s="298"/>
      <c r="G14" s="298"/>
      <c r="H14" s="298"/>
      <c r="I14" s="298"/>
      <c r="J14" s="298"/>
      <c r="K14" s="296"/>
    </row>
    <row r="15" ht="15" customHeight="1">
      <c r="B15" s="299"/>
      <c r="C15" s="300"/>
      <c r="D15" s="298" t="s">
        <v>666</v>
      </c>
      <c r="E15" s="298"/>
      <c r="F15" s="298"/>
      <c r="G15" s="298"/>
      <c r="H15" s="298"/>
      <c r="I15" s="298"/>
      <c r="J15" s="298"/>
      <c r="K15" s="296"/>
    </row>
    <row r="16" ht="15" customHeight="1">
      <c r="B16" s="299"/>
      <c r="C16" s="300"/>
      <c r="D16" s="300"/>
      <c r="E16" s="301" t="s">
        <v>79</v>
      </c>
      <c r="F16" s="298" t="s">
        <v>667</v>
      </c>
      <c r="G16" s="298"/>
      <c r="H16" s="298"/>
      <c r="I16" s="298"/>
      <c r="J16" s="298"/>
      <c r="K16" s="296"/>
    </row>
    <row r="17" ht="15" customHeight="1">
      <c r="B17" s="299"/>
      <c r="C17" s="300"/>
      <c r="D17" s="300"/>
      <c r="E17" s="301" t="s">
        <v>668</v>
      </c>
      <c r="F17" s="298" t="s">
        <v>669</v>
      </c>
      <c r="G17" s="298"/>
      <c r="H17" s="298"/>
      <c r="I17" s="298"/>
      <c r="J17" s="298"/>
      <c r="K17" s="296"/>
    </row>
    <row r="18" ht="15" customHeight="1">
      <c r="B18" s="299"/>
      <c r="C18" s="300"/>
      <c r="D18" s="300"/>
      <c r="E18" s="301" t="s">
        <v>670</v>
      </c>
      <c r="F18" s="298" t="s">
        <v>671</v>
      </c>
      <c r="G18" s="298"/>
      <c r="H18" s="298"/>
      <c r="I18" s="298"/>
      <c r="J18" s="298"/>
      <c r="K18" s="296"/>
    </row>
    <row r="19" ht="15" customHeight="1">
      <c r="B19" s="299"/>
      <c r="C19" s="300"/>
      <c r="D19" s="300"/>
      <c r="E19" s="301" t="s">
        <v>672</v>
      </c>
      <c r="F19" s="298" t="s">
        <v>673</v>
      </c>
      <c r="G19" s="298"/>
      <c r="H19" s="298"/>
      <c r="I19" s="298"/>
      <c r="J19" s="298"/>
      <c r="K19" s="296"/>
    </row>
    <row r="20" ht="15" customHeight="1">
      <c r="B20" s="299"/>
      <c r="C20" s="300"/>
      <c r="D20" s="300"/>
      <c r="E20" s="301" t="s">
        <v>650</v>
      </c>
      <c r="F20" s="298" t="s">
        <v>651</v>
      </c>
      <c r="G20" s="298"/>
      <c r="H20" s="298"/>
      <c r="I20" s="298"/>
      <c r="J20" s="298"/>
      <c r="K20" s="296"/>
    </row>
    <row r="21" ht="15" customHeight="1">
      <c r="B21" s="299"/>
      <c r="C21" s="300"/>
      <c r="D21" s="300"/>
      <c r="E21" s="301" t="s">
        <v>674</v>
      </c>
      <c r="F21" s="298" t="s">
        <v>675</v>
      </c>
      <c r="G21" s="298"/>
      <c r="H21" s="298"/>
      <c r="I21" s="298"/>
      <c r="J21" s="298"/>
      <c r="K21" s="296"/>
    </row>
    <row r="22" ht="12.75" customHeight="1">
      <c r="B22" s="299"/>
      <c r="C22" s="300"/>
      <c r="D22" s="300"/>
      <c r="E22" s="300"/>
      <c r="F22" s="300"/>
      <c r="G22" s="300"/>
      <c r="H22" s="300"/>
      <c r="I22" s="300"/>
      <c r="J22" s="300"/>
      <c r="K22" s="296"/>
    </row>
    <row r="23" ht="15" customHeight="1">
      <c r="B23" s="299"/>
      <c r="C23" s="298" t="s">
        <v>676</v>
      </c>
      <c r="D23" s="298"/>
      <c r="E23" s="298"/>
      <c r="F23" s="298"/>
      <c r="G23" s="298"/>
      <c r="H23" s="298"/>
      <c r="I23" s="298"/>
      <c r="J23" s="298"/>
      <c r="K23" s="296"/>
    </row>
    <row r="24" ht="15" customHeight="1">
      <c r="B24" s="299"/>
      <c r="C24" s="298" t="s">
        <v>677</v>
      </c>
      <c r="D24" s="298"/>
      <c r="E24" s="298"/>
      <c r="F24" s="298"/>
      <c r="G24" s="298"/>
      <c r="H24" s="298"/>
      <c r="I24" s="298"/>
      <c r="J24" s="298"/>
      <c r="K24" s="296"/>
    </row>
    <row r="25" ht="15" customHeight="1">
      <c r="B25" s="299"/>
      <c r="C25" s="298"/>
      <c r="D25" s="298" t="s">
        <v>678</v>
      </c>
      <c r="E25" s="298"/>
      <c r="F25" s="298"/>
      <c r="G25" s="298"/>
      <c r="H25" s="298"/>
      <c r="I25" s="298"/>
      <c r="J25" s="298"/>
      <c r="K25" s="296"/>
    </row>
    <row r="26" ht="15" customHeight="1">
      <c r="B26" s="299"/>
      <c r="C26" s="300"/>
      <c r="D26" s="298" t="s">
        <v>679</v>
      </c>
      <c r="E26" s="298"/>
      <c r="F26" s="298"/>
      <c r="G26" s="298"/>
      <c r="H26" s="298"/>
      <c r="I26" s="298"/>
      <c r="J26" s="298"/>
      <c r="K26" s="296"/>
    </row>
    <row r="27" ht="12.75" customHeight="1">
      <c r="B27" s="299"/>
      <c r="C27" s="300"/>
      <c r="D27" s="300"/>
      <c r="E27" s="300"/>
      <c r="F27" s="300"/>
      <c r="G27" s="300"/>
      <c r="H27" s="300"/>
      <c r="I27" s="300"/>
      <c r="J27" s="300"/>
      <c r="K27" s="296"/>
    </row>
    <row r="28" ht="15" customHeight="1">
      <c r="B28" s="299"/>
      <c r="C28" s="300"/>
      <c r="D28" s="298" t="s">
        <v>680</v>
      </c>
      <c r="E28" s="298"/>
      <c r="F28" s="298"/>
      <c r="G28" s="298"/>
      <c r="H28" s="298"/>
      <c r="I28" s="298"/>
      <c r="J28" s="298"/>
      <c r="K28" s="296"/>
    </row>
    <row r="29" ht="15" customHeight="1">
      <c r="B29" s="299"/>
      <c r="C29" s="300"/>
      <c r="D29" s="298" t="s">
        <v>681</v>
      </c>
      <c r="E29" s="298"/>
      <c r="F29" s="298"/>
      <c r="G29" s="298"/>
      <c r="H29" s="298"/>
      <c r="I29" s="298"/>
      <c r="J29" s="298"/>
      <c r="K29" s="296"/>
    </row>
    <row r="30" ht="12.75" customHeight="1">
      <c r="B30" s="299"/>
      <c r="C30" s="300"/>
      <c r="D30" s="300"/>
      <c r="E30" s="300"/>
      <c r="F30" s="300"/>
      <c r="G30" s="300"/>
      <c r="H30" s="300"/>
      <c r="I30" s="300"/>
      <c r="J30" s="300"/>
      <c r="K30" s="296"/>
    </row>
    <row r="31" ht="15" customHeight="1">
      <c r="B31" s="299"/>
      <c r="C31" s="300"/>
      <c r="D31" s="298" t="s">
        <v>682</v>
      </c>
      <c r="E31" s="298"/>
      <c r="F31" s="298"/>
      <c r="G31" s="298"/>
      <c r="H31" s="298"/>
      <c r="I31" s="298"/>
      <c r="J31" s="298"/>
      <c r="K31" s="296"/>
    </row>
    <row r="32" ht="15" customHeight="1">
      <c r="B32" s="299"/>
      <c r="C32" s="300"/>
      <c r="D32" s="298" t="s">
        <v>683</v>
      </c>
      <c r="E32" s="298"/>
      <c r="F32" s="298"/>
      <c r="G32" s="298"/>
      <c r="H32" s="298"/>
      <c r="I32" s="298"/>
      <c r="J32" s="298"/>
      <c r="K32" s="296"/>
    </row>
    <row r="33" ht="15" customHeight="1">
      <c r="B33" s="299"/>
      <c r="C33" s="300"/>
      <c r="D33" s="298" t="s">
        <v>684</v>
      </c>
      <c r="E33" s="298"/>
      <c r="F33" s="298"/>
      <c r="G33" s="298"/>
      <c r="H33" s="298"/>
      <c r="I33" s="298"/>
      <c r="J33" s="298"/>
      <c r="K33" s="296"/>
    </row>
    <row r="34" ht="15" customHeight="1">
      <c r="B34" s="299"/>
      <c r="C34" s="300"/>
      <c r="D34" s="298"/>
      <c r="E34" s="302" t="s">
        <v>108</v>
      </c>
      <c r="F34" s="298"/>
      <c r="G34" s="298" t="s">
        <v>685</v>
      </c>
      <c r="H34" s="298"/>
      <c r="I34" s="298"/>
      <c r="J34" s="298"/>
      <c r="K34" s="296"/>
    </row>
    <row r="35" ht="30.75" customHeight="1">
      <c r="B35" s="299"/>
      <c r="C35" s="300"/>
      <c r="D35" s="298"/>
      <c r="E35" s="302" t="s">
        <v>686</v>
      </c>
      <c r="F35" s="298"/>
      <c r="G35" s="298" t="s">
        <v>687</v>
      </c>
      <c r="H35" s="298"/>
      <c r="I35" s="298"/>
      <c r="J35" s="298"/>
      <c r="K35" s="296"/>
    </row>
    <row r="36" ht="15" customHeight="1">
      <c r="B36" s="299"/>
      <c r="C36" s="300"/>
      <c r="D36" s="298"/>
      <c r="E36" s="302" t="s">
        <v>53</v>
      </c>
      <c r="F36" s="298"/>
      <c r="G36" s="298" t="s">
        <v>688</v>
      </c>
      <c r="H36" s="298"/>
      <c r="I36" s="298"/>
      <c r="J36" s="298"/>
      <c r="K36" s="296"/>
    </row>
    <row r="37" ht="15" customHeight="1">
      <c r="B37" s="299"/>
      <c r="C37" s="300"/>
      <c r="D37" s="298"/>
      <c r="E37" s="302" t="s">
        <v>109</v>
      </c>
      <c r="F37" s="298"/>
      <c r="G37" s="298" t="s">
        <v>689</v>
      </c>
      <c r="H37" s="298"/>
      <c r="I37" s="298"/>
      <c r="J37" s="298"/>
      <c r="K37" s="296"/>
    </row>
    <row r="38" ht="15" customHeight="1">
      <c r="B38" s="299"/>
      <c r="C38" s="300"/>
      <c r="D38" s="298"/>
      <c r="E38" s="302" t="s">
        <v>110</v>
      </c>
      <c r="F38" s="298"/>
      <c r="G38" s="298" t="s">
        <v>690</v>
      </c>
      <c r="H38" s="298"/>
      <c r="I38" s="298"/>
      <c r="J38" s="298"/>
      <c r="K38" s="296"/>
    </row>
    <row r="39" ht="15" customHeight="1">
      <c r="B39" s="299"/>
      <c r="C39" s="300"/>
      <c r="D39" s="298"/>
      <c r="E39" s="302" t="s">
        <v>111</v>
      </c>
      <c r="F39" s="298"/>
      <c r="G39" s="298" t="s">
        <v>691</v>
      </c>
      <c r="H39" s="298"/>
      <c r="I39" s="298"/>
      <c r="J39" s="298"/>
      <c r="K39" s="296"/>
    </row>
    <row r="40" ht="15" customHeight="1">
      <c r="B40" s="299"/>
      <c r="C40" s="300"/>
      <c r="D40" s="298"/>
      <c r="E40" s="302" t="s">
        <v>692</v>
      </c>
      <c r="F40" s="298"/>
      <c r="G40" s="298" t="s">
        <v>693</v>
      </c>
      <c r="H40" s="298"/>
      <c r="I40" s="298"/>
      <c r="J40" s="298"/>
      <c r="K40" s="296"/>
    </row>
    <row r="41" ht="15" customHeight="1">
      <c r="B41" s="299"/>
      <c r="C41" s="300"/>
      <c r="D41" s="298"/>
      <c r="E41" s="302"/>
      <c r="F41" s="298"/>
      <c r="G41" s="298" t="s">
        <v>694</v>
      </c>
      <c r="H41" s="298"/>
      <c r="I41" s="298"/>
      <c r="J41" s="298"/>
      <c r="K41" s="296"/>
    </row>
    <row r="42" ht="15" customHeight="1">
      <c r="B42" s="299"/>
      <c r="C42" s="300"/>
      <c r="D42" s="298"/>
      <c r="E42" s="302" t="s">
        <v>695</v>
      </c>
      <c r="F42" s="298"/>
      <c r="G42" s="298" t="s">
        <v>696</v>
      </c>
      <c r="H42" s="298"/>
      <c r="I42" s="298"/>
      <c r="J42" s="298"/>
      <c r="K42" s="296"/>
    </row>
    <row r="43" ht="15" customHeight="1">
      <c r="B43" s="299"/>
      <c r="C43" s="300"/>
      <c r="D43" s="298"/>
      <c r="E43" s="302" t="s">
        <v>113</v>
      </c>
      <c r="F43" s="298"/>
      <c r="G43" s="298" t="s">
        <v>697</v>
      </c>
      <c r="H43" s="298"/>
      <c r="I43" s="298"/>
      <c r="J43" s="298"/>
      <c r="K43" s="296"/>
    </row>
    <row r="44" ht="12.75" customHeight="1">
      <c r="B44" s="299"/>
      <c r="C44" s="300"/>
      <c r="D44" s="298"/>
      <c r="E44" s="298"/>
      <c r="F44" s="298"/>
      <c r="G44" s="298"/>
      <c r="H44" s="298"/>
      <c r="I44" s="298"/>
      <c r="J44" s="298"/>
      <c r="K44" s="296"/>
    </row>
    <row r="45" ht="15" customHeight="1">
      <c r="B45" s="299"/>
      <c r="C45" s="300"/>
      <c r="D45" s="298" t="s">
        <v>698</v>
      </c>
      <c r="E45" s="298"/>
      <c r="F45" s="298"/>
      <c r="G45" s="298"/>
      <c r="H45" s="298"/>
      <c r="I45" s="298"/>
      <c r="J45" s="298"/>
      <c r="K45" s="296"/>
    </row>
    <row r="46" ht="15" customHeight="1">
      <c r="B46" s="299"/>
      <c r="C46" s="300"/>
      <c r="D46" s="300"/>
      <c r="E46" s="298" t="s">
        <v>699</v>
      </c>
      <c r="F46" s="298"/>
      <c r="G46" s="298"/>
      <c r="H46" s="298"/>
      <c r="I46" s="298"/>
      <c r="J46" s="298"/>
      <c r="K46" s="296"/>
    </row>
    <row r="47" ht="15" customHeight="1">
      <c r="B47" s="299"/>
      <c r="C47" s="300"/>
      <c r="D47" s="300"/>
      <c r="E47" s="298" t="s">
        <v>700</v>
      </c>
      <c r="F47" s="298"/>
      <c r="G47" s="298"/>
      <c r="H47" s="298"/>
      <c r="I47" s="298"/>
      <c r="J47" s="298"/>
      <c r="K47" s="296"/>
    </row>
    <row r="48" ht="15" customHeight="1">
      <c r="B48" s="299"/>
      <c r="C48" s="300"/>
      <c r="D48" s="300"/>
      <c r="E48" s="298" t="s">
        <v>701</v>
      </c>
      <c r="F48" s="298"/>
      <c r="G48" s="298"/>
      <c r="H48" s="298"/>
      <c r="I48" s="298"/>
      <c r="J48" s="298"/>
      <c r="K48" s="296"/>
    </row>
    <row r="49" ht="15" customHeight="1">
      <c r="B49" s="299"/>
      <c r="C49" s="300"/>
      <c r="D49" s="298" t="s">
        <v>702</v>
      </c>
      <c r="E49" s="298"/>
      <c r="F49" s="298"/>
      <c r="G49" s="298"/>
      <c r="H49" s="298"/>
      <c r="I49" s="298"/>
      <c r="J49" s="298"/>
      <c r="K49" s="296"/>
    </row>
    <row r="50" ht="25.5" customHeight="1">
      <c r="B50" s="294"/>
      <c r="C50" s="295" t="s">
        <v>703</v>
      </c>
      <c r="D50" s="295"/>
      <c r="E50" s="295"/>
      <c r="F50" s="295"/>
      <c r="G50" s="295"/>
      <c r="H50" s="295"/>
      <c r="I50" s="295"/>
      <c r="J50" s="295"/>
      <c r="K50" s="296"/>
    </row>
    <row r="51" ht="5.25" customHeight="1">
      <c r="B51" s="294"/>
      <c r="C51" s="297"/>
      <c r="D51" s="297"/>
      <c r="E51" s="297"/>
      <c r="F51" s="297"/>
      <c r="G51" s="297"/>
      <c r="H51" s="297"/>
      <c r="I51" s="297"/>
      <c r="J51" s="297"/>
      <c r="K51" s="296"/>
    </row>
    <row r="52" ht="15" customHeight="1">
      <c r="B52" s="294"/>
      <c r="C52" s="298" t="s">
        <v>704</v>
      </c>
      <c r="D52" s="298"/>
      <c r="E52" s="298"/>
      <c r="F52" s="298"/>
      <c r="G52" s="298"/>
      <c r="H52" s="298"/>
      <c r="I52" s="298"/>
      <c r="J52" s="298"/>
      <c r="K52" s="296"/>
    </row>
    <row r="53" ht="15" customHeight="1">
      <c r="B53" s="294"/>
      <c r="C53" s="298" t="s">
        <v>705</v>
      </c>
      <c r="D53" s="298"/>
      <c r="E53" s="298"/>
      <c r="F53" s="298"/>
      <c r="G53" s="298"/>
      <c r="H53" s="298"/>
      <c r="I53" s="298"/>
      <c r="J53" s="298"/>
      <c r="K53" s="296"/>
    </row>
    <row r="54" ht="12.75" customHeight="1">
      <c r="B54" s="294"/>
      <c r="C54" s="298"/>
      <c r="D54" s="298"/>
      <c r="E54" s="298"/>
      <c r="F54" s="298"/>
      <c r="G54" s="298"/>
      <c r="H54" s="298"/>
      <c r="I54" s="298"/>
      <c r="J54" s="298"/>
      <c r="K54" s="296"/>
    </row>
    <row r="55" ht="15" customHeight="1">
      <c r="B55" s="294"/>
      <c r="C55" s="298" t="s">
        <v>706</v>
      </c>
      <c r="D55" s="298"/>
      <c r="E55" s="298"/>
      <c r="F55" s="298"/>
      <c r="G55" s="298"/>
      <c r="H55" s="298"/>
      <c r="I55" s="298"/>
      <c r="J55" s="298"/>
      <c r="K55" s="296"/>
    </row>
    <row r="56" ht="15" customHeight="1">
      <c r="B56" s="294"/>
      <c r="C56" s="300"/>
      <c r="D56" s="298" t="s">
        <v>707</v>
      </c>
      <c r="E56" s="298"/>
      <c r="F56" s="298"/>
      <c r="G56" s="298"/>
      <c r="H56" s="298"/>
      <c r="I56" s="298"/>
      <c r="J56" s="298"/>
      <c r="K56" s="296"/>
    </row>
    <row r="57" ht="15" customHeight="1">
      <c r="B57" s="294"/>
      <c r="C57" s="300"/>
      <c r="D57" s="298" t="s">
        <v>708</v>
      </c>
      <c r="E57" s="298"/>
      <c r="F57" s="298"/>
      <c r="G57" s="298"/>
      <c r="H57" s="298"/>
      <c r="I57" s="298"/>
      <c r="J57" s="298"/>
      <c r="K57" s="296"/>
    </row>
    <row r="58" ht="15" customHeight="1">
      <c r="B58" s="294"/>
      <c r="C58" s="300"/>
      <c r="D58" s="298" t="s">
        <v>709</v>
      </c>
      <c r="E58" s="298"/>
      <c r="F58" s="298"/>
      <c r="G58" s="298"/>
      <c r="H58" s="298"/>
      <c r="I58" s="298"/>
      <c r="J58" s="298"/>
      <c r="K58" s="296"/>
    </row>
    <row r="59" ht="15" customHeight="1">
      <c r="B59" s="294"/>
      <c r="C59" s="300"/>
      <c r="D59" s="298" t="s">
        <v>710</v>
      </c>
      <c r="E59" s="298"/>
      <c r="F59" s="298"/>
      <c r="G59" s="298"/>
      <c r="H59" s="298"/>
      <c r="I59" s="298"/>
      <c r="J59" s="298"/>
      <c r="K59" s="296"/>
    </row>
    <row r="60" ht="15" customHeight="1">
      <c r="B60" s="294"/>
      <c r="C60" s="300"/>
      <c r="D60" s="303" t="s">
        <v>711</v>
      </c>
      <c r="E60" s="303"/>
      <c r="F60" s="303"/>
      <c r="G60" s="303"/>
      <c r="H60" s="303"/>
      <c r="I60" s="303"/>
      <c r="J60" s="303"/>
      <c r="K60" s="296"/>
    </row>
    <row r="61" ht="15" customHeight="1">
      <c r="B61" s="294"/>
      <c r="C61" s="300"/>
      <c r="D61" s="298" t="s">
        <v>712</v>
      </c>
      <c r="E61" s="298"/>
      <c r="F61" s="298"/>
      <c r="G61" s="298"/>
      <c r="H61" s="298"/>
      <c r="I61" s="298"/>
      <c r="J61" s="298"/>
      <c r="K61" s="296"/>
    </row>
    <row r="62" ht="12.75" customHeight="1">
      <c r="B62" s="294"/>
      <c r="C62" s="300"/>
      <c r="D62" s="300"/>
      <c r="E62" s="304"/>
      <c r="F62" s="300"/>
      <c r="G62" s="300"/>
      <c r="H62" s="300"/>
      <c r="I62" s="300"/>
      <c r="J62" s="300"/>
      <c r="K62" s="296"/>
    </row>
    <row r="63" ht="15" customHeight="1">
      <c r="B63" s="294"/>
      <c r="C63" s="300"/>
      <c r="D63" s="298" t="s">
        <v>713</v>
      </c>
      <c r="E63" s="298"/>
      <c r="F63" s="298"/>
      <c r="G63" s="298"/>
      <c r="H63" s="298"/>
      <c r="I63" s="298"/>
      <c r="J63" s="298"/>
      <c r="K63" s="296"/>
    </row>
    <row r="64" ht="15" customHeight="1">
      <c r="B64" s="294"/>
      <c r="C64" s="300"/>
      <c r="D64" s="303" t="s">
        <v>714</v>
      </c>
      <c r="E64" s="303"/>
      <c r="F64" s="303"/>
      <c r="G64" s="303"/>
      <c r="H64" s="303"/>
      <c r="I64" s="303"/>
      <c r="J64" s="303"/>
      <c r="K64" s="296"/>
    </row>
    <row r="65" ht="15" customHeight="1">
      <c r="B65" s="294"/>
      <c r="C65" s="300"/>
      <c r="D65" s="298" t="s">
        <v>715</v>
      </c>
      <c r="E65" s="298"/>
      <c r="F65" s="298"/>
      <c r="G65" s="298"/>
      <c r="H65" s="298"/>
      <c r="I65" s="298"/>
      <c r="J65" s="298"/>
      <c r="K65" s="296"/>
    </row>
    <row r="66" ht="15" customHeight="1">
      <c r="B66" s="294"/>
      <c r="C66" s="300"/>
      <c r="D66" s="298" t="s">
        <v>716</v>
      </c>
      <c r="E66" s="298"/>
      <c r="F66" s="298"/>
      <c r="G66" s="298"/>
      <c r="H66" s="298"/>
      <c r="I66" s="298"/>
      <c r="J66" s="298"/>
      <c r="K66" s="296"/>
    </row>
    <row r="67" ht="15" customHeight="1">
      <c r="B67" s="294"/>
      <c r="C67" s="300"/>
      <c r="D67" s="298" t="s">
        <v>717</v>
      </c>
      <c r="E67" s="298"/>
      <c r="F67" s="298"/>
      <c r="G67" s="298"/>
      <c r="H67" s="298"/>
      <c r="I67" s="298"/>
      <c r="J67" s="298"/>
      <c r="K67" s="296"/>
    </row>
    <row r="68" ht="15" customHeight="1">
      <c r="B68" s="294"/>
      <c r="C68" s="300"/>
      <c r="D68" s="298" t="s">
        <v>718</v>
      </c>
      <c r="E68" s="298"/>
      <c r="F68" s="298"/>
      <c r="G68" s="298"/>
      <c r="H68" s="298"/>
      <c r="I68" s="298"/>
      <c r="J68" s="298"/>
      <c r="K68" s="296"/>
    </row>
    <row r="69" ht="12.75" customHeight="1">
      <c r="B69" s="305"/>
      <c r="C69" s="306"/>
      <c r="D69" s="306"/>
      <c r="E69" s="306"/>
      <c r="F69" s="306"/>
      <c r="G69" s="306"/>
      <c r="H69" s="306"/>
      <c r="I69" s="306"/>
      <c r="J69" s="306"/>
      <c r="K69" s="307"/>
    </row>
    <row r="70" ht="18.75" customHeight="1">
      <c r="B70" s="308"/>
      <c r="C70" s="308"/>
      <c r="D70" s="308"/>
      <c r="E70" s="308"/>
      <c r="F70" s="308"/>
      <c r="G70" s="308"/>
      <c r="H70" s="308"/>
      <c r="I70" s="308"/>
      <c r="J70" s="308"/>
      <c r="K70" s="309"/>
    </row>
    <row r="71" ht="18.75" customHeight="1">
      <c r="B71" s="309"/>
      <c r="C71" s="309"/>
      <c r="D71" s="309"/>
      <c r="E71" s="309"/>
      <c r="F71" s="309"/>
      <c r="G71" s="309"/>
      <c r="H71" s="309"/>
      <c r="I71" s="309"/>
      <c r="J71" s="309"/>
      <c r="K71" s="309"/>
    </row>
    <row r="72" ht="7.5" customHeight="1">
      <c r="B72" s="310"/>
      <c r="C72" s="311"/>
      <c r="D72" s="311"/>
      <c r="E72" s="311"/>
      <c r="F72" s="311"/>
      <c r="G72" s="311"/>
      <c r="H72" s="311"/>
      <c r="I72" s="311"/>
      <c r="J72" s="311"/>
      <c r="K72" s="312"/>
    </row>
    <row r="73" ht="45" customHeight="1">
      <c r="B73" s="313"/>
      <c r="C73" s="314" t="s">
        <v>93</v>
      </c>
      <c r="D73" s="314"/>
      <c r="E73" s="314"/>
      <c r="F73" s="314"/>
      <c r="G73" s="314"/>
      <c r="H73" s="314"/>
      <c r="I73" s="314"/>
      <c r="J73" s="314"/>
      <c r="K73" s="315"/>
    </row>
    <row r="74" ht="17.25" customHeight="1">
      <c r="B74" s="313"/>
      <c r="C74" s="316" t="s">
        <v>719</v>
      </c>
      <c r="D74" s="316"/>
      <c r="E74" s="316"/>
      <c r="F74" s="316" t="s">
        <v>720</v>
      </c>
      <c r="G74" s="317"/>
      <c r="H74" s="316" t="s">
        <v>109</v>
      </c>
      <c r="I74" s="316" t="s">
        <v>57</v>
      </c>
      <c r="J74" s="316" t="s">
        <v>721</v>
      </c>
      <c r="K74" s="315"/>
    </row>
    <row r="75" ht="17.25" customHeight="1">
      <c r="B75" s="313"/>
      <c r="C75" s="318" t="s">
        <v>722</v>
      </c>
      <c r="D75" s="318"/>
      <c r="E75" s="318"/>
      <c r="F75" s="319" t="s">
        <v>723</v>
      </c>
      <c r="G75" s="320"/>
      <c r="H75" s="318"/>
      <c r="I75" s="318"/>
      <c r="J75" s="318" t="s">
        <v>724</v>
      </c>
      <c r="K75" s="315"/>
    </row>
    <row r="76" ht="5.25" customHeight="1">
      <c r="B76" s="313"/>
      <c r="C76" s="321"/>
      <c r="D76" s="321"/>
      <c r="E76" s="321"/>
      <c r="F76" s="321"/>
      <c r="G76" s="322"/>
      <c r="H76" s="321"/>
      <c r="I76" s="321"/>
      <c r="J76" s="321"/>
      <c r="K76" s="315"/>
    </row>
    <row r="77" ht="15" customHeight="1">
      <c r="B77" s="313"/>
      <c r="C77" s="302" t="s">
        <v>53</v>
      </c>
      <c r="D77" s="321"/>
      <c r="E77" s="321"/>
      <c r="F77" s="323" t="s">
        <v>725</v>
      </c>
      <c r="G77" s="322"/>
      <c r="H77" s="302" t="s">
        <v>726</v>
      </c>
      <c r="I77" s="302" t="s">
        <v>727</v>
      </c>
      <c r="J77" s="302">
        <v>20</v>
      </c>
      <c r="K77" s="315"/>
    </row>
    <row r="78" ht="15" customHeight="1">
      <c r="B78" s="313"/>
      <c r="C78" s="302" t="s">
        <v>728</v>
      </c>
      <c r="D78" s="302"/>
      <c r="E78" s="302"/>
      <c r="F78" s="323" t="s">
        <v>725</v>
      </c>
      <c r="G78" s="322"/>
      <c r="H78" s="302" t="s">
        <v>729</v>
      </c>
      <c r="I78" s="302" t="s">
        <v>727</v>
      </c>
      <c r="J78" s="302">
        <v>120</v>
      </c>
      <c r="K78" s="315"/>
    </row>
    <row r="79" ht="15" customHeight="1">
      <c r="B79" s="324"/>
      <c r="C79" s="302" t="s">
        <v>730</v>
      </c>
      <c r="D79" s="302"/>
      <c r="E79" s="302"/>
      <c r="F79" s="323" t="s">
        <v>731</v>
      </c>
      <c r="G79" s="322"/>
      <c r="H79" s="302" t="s">
        <v>732</v>
      </c>
      <c r="I79" s="302" t="s">
        <v>727</v>
      </c>
      <c r="J79" s="302">
        <v>50</v>
      </c>
      <c r="K79" s="315"/>
    </row>
    <row r="80" ht="15" customHeight="1">
      <c r="B80" s="324"/>
      <c r="C80" s="302" t="s">
        <v>733</v>
      </c>
      <c r="D80" s="302"/>
      <c r="E80" s="302"/>
      <c r="F80" s="323" t="s">
        <v>725</v>
      </c>
      <c r="G80" s="322"/>
      <c r="H80" s="302" t="s">
        <v>734</v>
      </c>
      <c r="I80" s="302" t="s">
        <v>735</v>
      </c>
      <c r="J80" s="302"/>
      <c r="K80" s="315"/>
    </row>
    <row r="81" ht="15" customHeight="1">
      <c r="B81" s="324"/>
      <c r="C81" s="325" t="s">
        <v>736</v>
      </c>
      <c r="D81" s="325"/>
      <c r="E81" s="325"/>
      <c r="F81" s="326" t="s">
        <v>731</v>
      </c>
      <c r="G81" s="325"/>
      <c r="H81" s="325" t="s">
        <v>737</v>
      </c>
      <c r="I81" s="325" t="s">
        <v>727</v>
      </c>
      <c r="J81" s="325">
        <v>15</v>
      </c>
      <c r="K81" s="315"/>
    </row>
    <row r="82" ht="15" customHeight="1">
      <c r="B82" s="324"/>
      <c r="C82" s="325" t="s">
        <v>738</v>
      </c>
      <c r="D82" s="325"/>
      <c r="E82" s="325"/>
      <c r="F82" s="326" t="s">
        <v>731</v>
      </c>
      <c r="G82" s="325"/>
      <c r="H82" s="325" t="s">
        <v>739</v>
      </c>
      <c r="I82" s="325" t="s">
        <v>727</v>
      </c>
      <c r="J82" s="325">
        <v>15</v>
      </c>
      <c r="K82" s="315"/>
    </row>
    <row r="83" ht="15" customHeight="1">
      <c r="B83" s="324"/>
      <c r="C83" s="325" t="s">
        <v>740</v>
      </c>
      <c r="D83" s="325"/>
      <c r="E83" s="325"/>
      <c r="F83" s="326" t="s">
        <v>731</v>
      </c>
      <c r="G83" s="325"/>
      <c r="H83" s="325" t="s">
        <v>741</v>
      </c>
      <c r="I83" s="325" t="s">
        <v>727</v>
      </c>
      <c r="J83" s="325">
        <v>20</v>
      </c>
      <c r="K83" s="315"/>
    </row>
    <row r="84" ht="15" customHeight="1">
      <c r="B84" s="324"/>
      <c r="C84" s="325" t="s">
        <v>742</v>
      </c>
      <c r="D84" s="325"/>
      <c r="E84" s="325"/>
      <c r="F84" s="326" t="s">
        <v>731</v>
      </c>
      <c r="G84" s="325"/>
      <c r="H84" s="325" t="s">
        <v>743</v>
      </c>
      <c r="I84" s="325" t="s">
        <v>727</v>
      </c>
      <c r="J84" s="325">
        <v>20</v>
      </c>
      <c r="K84" s="315"/>
    </row>
    <row r="85" ht="15" customHeight="1">
      <c r="B85" s="324"/>
      <c r="C85" s="302" t="s">
        <v>744</v>
      </c>
      <c r="D85" s="302"/>
      <c r="E85" s="302"/>
      <c r="F85" s="323" t="s">
        <v>731</v>
      </c>
      <c r="G85" s="322"/>
      <c r="H85" s="302" t="s">
        <v>745</v>
      </c>
      <c r="I85" s="302" t="s">
        <v>727</v>
      </c>
      <c r="J85" s="302">
        <v>50</v>
      </c>
      <c r="K85" s="315"/>
    </row>
    <row r="86" ht="15" customHeight="1">
      <c r="B86" s="324"/>
      <c r="C86" s="302" t="s">
        <v>746</v>
      </c>
      <c r="D86" s="302"/>
      <c r="E86" s="302"/>
      <c r="F86" s="323" t="s">
        <v>731</v>
      </c>
      <c r="G86" s="322"/>
      <c r="H86" s="302" t="s">
        <v>747</v>
      </c>
      <c r="I86" s="302" t="s">
        <v>727</v>
      </c>
      <c r="J86" s="302">
        <v>20</v>
      </c>
      <c r="K86" s="315"/>
    </row>
    <row r="87" ht="15" customHeight="1">
      <c r="B87" s="324"/>
      <c r="C87" s="302" t="s">
        <v>748</v>
      </c>
      <c r="D87" s="302"/>
      <c r="E87" s="302"/>
      <c r="F87" s="323" t="s">
        <v>731</v>
      </c>
      <c r="G87" s="322"/>
      <c r="H87" s="302" t="s">
        <v>749</v>
      </c>
      <c r="I87" s="302" t="s">
        <v>727</v>
      </c>
      <c r="J87" s="302">
        <v>20</v>
      </c>
      <c r="K87" s="315"/>
    </row>
    <row r="88" ht="15" customHeight="1">
      <c r="B88" s="324"/>
      <c r="C88" s="302" t="s">
        <v>750</v>
      </c>
      <c r="D88" s="302"/>
      <c r="E88" s="302"/>
      <c r="F88" s="323" t="s">
        <v>731</v>
      </c>
      <c r="G88" s="322"/>
      <c r="H88" s="302" t="s">
        <v>751</v>
      </c>
      <c r="I88" s="302" t="s">
        <v>727</v>
      </c>
      <c r="J88" s="302">
        <v>50</v>
      </c>
      <c r="K88" s="315"/>
    </row>
    <row r="89" ht="15" customHeight="1">
      <c r="B89" s="324"/>
      <c r="C89" s="302" t="s">
        <v>752</v>
      </c>
      <c r="D89" s="302"/>
      <c r="E89" s="302"/>
      <c r="F89" s="323" t="s">
        <v>731</v>
      </c>
      <c r="G89" s="322"/>
      <c r="H89" s="302" t="s">
        <v>752</v>
      </c>
      <c r="I89" s="302" t="s">
        <v>727</v>
      </c>
      <c r="J89" s="302">
        <v>50</v>
      </c>
      <c r="K89" s="315"/>
    </row>
    <row r="90" ht="15" customHeight="1">
      <c r="B90" s="324"/>
      <c r="C90" s="302" t="s">
        <v>114</v>
      </c>
      <c r="D90" s="302"/>
      <c r="E90" s="302"/>
      <c r="F90" s="323" t="s">
        <v>731</v>
      </c>
      <c r="G90" s="322"/>
      <c r="H90" s="302" t="s">
        <v>753</v>
      </c>
      <c r="I90" s="302" t="s">
        <v>727</v>
      </c>
      <c r="J90" s="302">
        <v>255</v>
      </c>
      <c r="K90" s="315"/>
    </row>
    <row r="91" ht="15" customHeight="1">
      <c r="B91" s="324"/>
      <c r="C91" s="302" t="s">
        <v>754</v>
      </c>
      <c r="D91" s="302"/>
      <c r="E91" s="302"/>
      <c r="F91" s="323" t="s">
        <v>725</v>
      </c>
      <c r="G91" s="322"/>
      <c r="H91" s="302" t="s">
        <v>755</v>
      </c>
      <c r="I91" s="302" t="s">
        <v>756</v>
      </c>
      <c r="J91" s="302"/>
      <c r="K91" s="315"/>
    </row>
    <row r="92" ht="15" customHeight="1">
      <c r="B92" s="324"/>
      <c r="C92" s="302" t="s">
        <v>757</v>
      </c>
      <c r="D92" s="302"/>
      <c r="E92" s="302"/>
      <c r="F92" s="323" t="s">
        <v>725</v>
      </c>
      <c r="G92" s="322"/>
      <c r="H92" s="302" t="s">
        <v>758</v>
      </c>
      <c r="I92" s="302" t="s">
        <v>759</v>
      </c>
      <c r="J92" s="302"/>
      <c r="K92" s="315"/>
    </row>
    <row r="93" ht="15" customHeight="1">
      <c r="B93" s="324"/>
      <c r="C93" s="302" t="s">
        <v>760</v>
      </c>
      <c r="D93" s="302"/>
      <c r="E93" s="302"/>
      <c r="F93" s="323" t="s">
        <v>725</v>
      </c>
      <c r="G93" s="322"/>
      <c r="H93" s="302" t="s">
        <v>760</v>
      </c>
      <c r="I93" s="302" t="s">
        <v>759</v>
      </c>
      <c r="J93" s="302"/>
      <c r="K93" s="315"/>
    </row>
    <row r="94" ht="15" customHeight="1">
      <c r="B94" s="324"/>
      <c r="C94" s="302" t="s">
        <v>38</v>
      </c>
      <c r="D94" s="302"/>
      <c r="E94" s="302"/>
      <c r="F94" s="323" t="s">
        <v>725</v>
      </c>
      <c r="G94" s="322"/>
      <c r="H94" s="302" t="s">
        <v>761</v>
      </c>
      <c r="I94" s="302" t="s">
        <v>759</v>
      </c>
      <c r="J94" s="302"/>
      <c r="K94" s="315"/>
    </row>
    <row r="95" ht="15" customHeight="1">
      <c r="B95" s="324"/>
      <c r="C95" s="302" t="s">
        <v>48</v>
      </c>
      <c r="D95" s="302"/>
      <c r="E95" s="302"/>
      <c r="F95" s="323" t="s">
        <v>725</v>
      </c>
      <c r="G95" s="322"/>
      <c r="H95" s="302" t="s">
        <v>762</v>
      </c>
      <c r="I95" s="302" t="s">
        <v>759</v>
      </c>
      <c r="J95" s="302"/>
      <c r="K95" s="315"/>
    </row>
    <row r="96" ht="15" customHeight="1">
      <c r="B96" s="327"/>
      <c r="C96" s="328"/>
      <c r="D96" s="328"/>
      <c r="E96" s="328"/>
      <c r="F96" s="328"/>
      <c r="G96" s="328"/>
      <c r="H96" s="328"/>
      <c r="I96" s="328"/>
      <c r="J96" s="328"/>
      <c r="K96" s="329"/>
    </row>
    <row r="97" ht="18.75" customHeight="1">
      <c r="B97" s="330"/>
      <c r="C97" s="331"/>
      <c r="D97" s="331"/>
      <c r="E97" s="331"/>
      <c r="F97" s="331"/>
      <c r="G97" s="331"/>
      <c r="H97" s="331"/>
      <c r="I97" s="331"/>
      <c r="J97" s="331"/>
      <c r="K97" s="330"/>
    </row>
    <row r="98" ht="18.75" customHeight="1">
      <c r="B98" s="309"/>
      <c r="C98" s="309"/>
      <c r="D98" s="309"/>
      <c r="E98" s="309"/>
      <c r="F98" s="309"/>
      <c r="G98" s="309"/>
      <c r="H98" s="309"/>
      <c r="I98" s="309"/>
      <c r="J98" s="309"/>
      <c r="K98" s="309"/>
    </row>
    <row r="99" ht="7.5" customHeight="1">
      <c r="B99" s="310"/>
      <c r="C99" s="311"/>
      <c r="D99" s="311"/>
      <c r="E99" s="311"/>
      <c r="F99" s="311"/>
      <c r="G99" s="311"/>
      <c r="H99" s="311"/>
      <c r="I99" s="311"/>
      <c r="J99" s="311"/>
      <c r="K99" s="312"/>
    </row>
    <row r="100" ht="45" customHeight="1">
      <c r="B100" s="313"/>
      <c r="C100" s="314" t="s">
        <v>763</v>
      </c>
      <c r="D100" s="314"/>
      <c r="E100" s="314"/>
      <c r="F100" s="314"/>
      <c r="G100" s="314"/>
      <c r="H100" s="314"/>
      <c r="I100" s="314"/>
      <c r="J100" s="314"/>
      <c r="K100" s="315"/>
    </row>
    <row r="101" ht="17.25" customHeight="1">
      <c r="B101" s="313"/>
      <c r="C101" s="316" t="s">
        <v>719</v>
      </c>
      <c r="D101" s="316"/>
      <c r="E101" s="316"/>
      <c r="F101" s="316" t="s">
        <v>720</v>
      </c>
      <c r="G101" s="317"/>
      <c r="H101" s="316" t="s">
        <v>109</v>
      </c>
      <c r="I101" s="316" t="s">
        <v>57</v>
      </c>
      <c r="J101" s="316" t="s">
        <v>721</v>
      </c>
      <c r="K101" s="315"/>
    </row>
    <row r="102" ht="17.25" customHeight="1">
      <c r="B102" s="313"/>
      <c r="C102" s="318" t="s">
        <v>722</v>
      </c>
      <c r="D102" s="318"/>
      <c r="E102" s="318"/>
      <c r="F102" s="319" t="s">
        <v>723</v>
      </c>
      <c r="G102" s="320"/>
      <c r="H102" s="318"/>
      <c r="I102" s="318"/>
      <c r="J102" s="318" t="s">
        <v>724</v>
      </c>
      <c r="K102" s="315"/>
    </row>
    <row r="103" ht="5.25" customHeight="1">
      <c r="B103" s="313"/>
      <c r="C103" s="316"/>
      <c r="D103" s="316"/>
      <c r="E103" s="316"/>
      <c r="F103" s="316"/>
      <c r="G103" s="332"/>
      <c r="H103" s="316"/>
      <c r="I103" s="316"/>
      <c r="J103" s="316"/>
      <c r="K103" s="315"/>
    </row>
    <row r="104" ht="15" customHeight="1">
      <c r="B104" s="313"/>
      <c r="C104" s="302" t="s">
        <v>53</v>
      </c>
      <c r="D104" s="321"/>
      <c r="E104" s="321"/>
      <c r="F104" s="323" t="s">
        <v>725</v>
      </c>
      <c r="G104" s="332"/>
      <c r="H104" s="302" t="s">
        <v>764</v>
      </c>
      <c r="I104" s="302" t="s">
        <v>727</v>
      </c>
      <c r="J104" s="302">
        <v>20</v>
      </c>
      <c r="K104" s="315"/>
    </row>
    <row r="105" ht="15" customHeight="1">
      <c r="B105" s="313"/>
      <c r="C105" s="302" t="s">
        <v>728</v>
      </c>
      <c r="D105" s="302"/>
      <c r="E105" s="302"/>
      <c r="F105" s="323" t="s">
        <v>725</v>
      </c>
      <c r="G105" s="302"/>
      <c r="H105" s="302" t="s">
        <v>764</v>
      </c>
      <c r="I105" s="302" t="s">
        <v>727</v>
      </c>
      <c r="J105" s="302">
        <v>120</v>
      </c>
      <c r="K105" s="315"/>
    </row>
    <row r="106" ht="15" customHeight="1">
      <c r="B106" s="324"/>
      <c r="C106" s="302" t="s">
        <v>730</v>
      </c>
      <c r="D106" s="302"/>
      <c r="E106" s="302"/>
      <c r="F106" s="323" t="s">
        <v>731</v>
      </c>
      <c r="G106" s="302"/>
      <c r="H106" s="302" t="s">
        <v>764</v>
      </c>
      <c r="I106" s="302" t="s">
        <v>727</v>
      </c>
      <c r="J106" s="302">
        <v>50</v>
      </c>
      <c r="K106" s="315"/>
    </row>
    <row r="107" ht="15" customHeight="1">
      <c r="B107" s="324"/>
      <c r="C107" s="302" t="s">
        <v>733</v>
      </c>
      <c r="D107" s="302"/>
      <c r="E107" s="302"/>
      <c r="F107" s="323" t="s">
        <v>725</v>
      </c>
      <c r="G107" s="302"/>
      <c r="H107" s="302" t="s">
        <v>764</v>
      </c>
      <c r="I107" s="302" t="s">
        <v>735</v>
      </c>
      <c r="J107" s="302"/>
      <c r="K107" s="315"/>
    </row>
    <row r="108" ht="15" customHeight="1">
      <c r="B108" s="324"/>
      <c r="C108" s="302" t="s">
        <v>744</v>
      </c>
      <c r="D108" s="302"/>
      <c r="E108" s="302"/>
      <c r="F108" s="323" t="s">
        <v>731</v>
      </c>
      <c r="G108" s="302"/>
      <c r="H108" s="302" t="s">
        <v>764</v>
      </c>
      <c r="I108" s="302" t="s">
        <v>727</v>
      </c>
      <c r="J108" s="302">
        <v>50</v>
      </c>
      <c r="K108" s="315"/>
    </row>
    <row r="109" ht="15" customHeight="1">
      <c r="B109" s="324"/>
      <c r="C109" s="302" t="s">
        <v>752</v>
      </c>
      <c r="D109" s="302"/>
      <c r="E109" s="302"/>
      <c r="F109" s="323" t="s">
        <v>731</v>
      </c>
      <c r="G109" s="302"/>
      <c r="H109" s="302" t="s">
        <v>764</v>
      </c>
      <c r="I109" s="302" t="s">
        <v>727</v>
      </c>
      <c r="J109" s="302">
        <v>50</v>
      </c>
      <c r="K109" s="315"/>
    </row>
    <row r="110" ht="15" customHeight="1">
      <c r="B110" s="324"/>
      <c r="C110" s="302" t="s">
        <v>750</v>
      </c>
      <c r="D110" s="302"/>
      <c r="E110" s="302"/>
      <c r="F110" s="323" t="s">
        <v>731</v>
      </c>
      <c r="G110" s="302"/>
      <c r="H110" s="302" t="s">
        <v>764</v>
      </c>
      <c r="I110" s="302" t="s">
        <v>727</v>
      </c>
      <c r="J110" s="302">
        <v>50</v>
      </c>
      <c r="K110" s="315"/>
    </row>
    <row r="111" ht="15" customHeight="1">
      <c r="B111" s="324"/>
      <c r="C111" s="302" t="s">
        <v>53</v>
      </c>
      <c r="D111" s="302"/>
      <c r="E111" s="302"/>
      <c r="F111" s="323" t="s">
        <v>725</v>
      </c>
      <c r="G111" s="302"/>
      <c r="H111" s="302" t="s">
        <v>765</v>
      </c>
      <c r="I111" s="302" t="s">
        <v>727</v>
      </c>
      <c r="J111" s="302">
        <v>20</v>
      </c>
      <c r="K111" s="315"/>
    </row>
    <row r="112" ht="15" customHeight="1">
      <c r="B112" s="324"/>
      <c r="C112" s="302" t="s">
        <v>766</v>
      </c>
      <c r="D112" s="302"/>
      <c r="E112" s="302"/>
      <c r="F112" s="323" t="s">
        <v>725</v>
      </c>
      <c r="G112" s="302"/>
      <c r="H112" s="302" t="s">
        <v>767</v>
      </c>
      <c r="I112" s="302" t="s">
        <v>727</v>
      </c>
      <c r="J112" s="302">
        <v>120</v>
      </c>
      <c r="K112" s="315"/>
    </row>
    <row r="113" ht="15" customHeight="1">
      <c r="B113" s="324"/>
      <c r="C113" s="302" t="s">
        <v>38</v>
      </c>
      <c r="D113" s="302"/>
      <c r="E113" s="302"/>
      <c r="F113" s="323" t="s">
        <v>725</v>
      </c>
      <c r="G113" s="302"/>
      <c r="H113" s="302" t="s">
        <v>768</v>
      </c>
      <c r="I113" s="302" t="s">
        <v>759</v>
      </c>
      <c r="J113" s="302"/>
      <c r="K113" s="315"/>
    </row>
    <row r="114" ht="15" customHeight="1">
      <c r="B114" s="324"/>
      <c r="C114" s="302" t="s">
        <v>48</v>
      </c>
      <c r="D114" s="302"/>
      <c r="E114" s="302"/>
      <c r="F114" s="323" t="s">
        <v>725</v>
      </c>
      <c r="G114" s="302"/>
      <c r="H114" s="302" t="s">
        <v>769</v>
      </c>
      <c r="I114" s="302" t="s">
        <v>759</v>
      </c>
      <c r="J114" s="302"/>
      <c r="K114" s="315"/>
    </row>
    <row r="115" ht="15" customHeight="1">
      <c r="B115" s="324"/>
      <c r="C115" s="302" t="s">
        <v>57</v>
      </c>
      <c r="D115" s="302"/>
      <c r="E115" s="302"/>
      <c r="F115" s="323" t="s">
        <v>725</v>
      </c>
      <c r="G115" s="302"/>
      <c r="H115" s="302" t="s">
        <v>770</v>
      </c>
      <c r="I115" s="302" t="s">
        <v>771</v>
      </c>
      <c r="J115" s="302"/>
      <c r="K115" s="315"/>
    </row>
    <row r="116" ht="15" customHeight="1">
      <c r="B116" s="327"/>
      <c r="C116" s="333"/>
      <c r="D116" s="333"/>
      <c r="E116" s="333"/>
      <c r="F116" s="333"/>
      <c r="G116" s="333"/>
      <c r="H116" s="333"/>
      <c r="I116" s="333"/>
      <c r="J116" s="333"/>
      <c r="K116" s="329"/>
    </row>
    <row r="117" ht="18.75" customHeight="1">
      <c r="B117" s="334"/>
      <c r="C117" s="298"/>
      <c r="D117" s="298"/>
      <c r="E117" s="298"/>
      <c r="F117" s="335"/>
      <c r="G117" s="298"/>
      <c r="H117" s="298"/>
      <c r="I117" s="298"/>
      <c r="J117" s="298"/>
      <c r="K117" s="334"/>
    </row>
    <row r="118" ht="18.75" customHeight="1">
      <c r="B118" s="309"/>
      <c r="C118" s="309"/>
      <c r="D118" s="309"/>
      <c r="E118" s="309"/>
      <c r="F118" s="309"/>
      <c r="G118" s="309"/>
      <c r="H118" s="309"/>
      <c r="I118" s="309"/>
      <c r="J118" s="309"/>
      <c r="K118" s="309"/>
    </row>
    <row r="119" ht="7.5" customHeight="1">
      <c r="B119" s="336"/>
      <c r="C119" s="337"/>
      <c r="D119" s="337"/>
      <c r="E119" s="337"/>
      <c r="F119" s="337"/>
      <c r="G119" s="337"/>
      <c r="H119" s="337"/>
      <c r="I119" s="337"/>
      <c r="J119" s="337"/>
      <c r="K119" s="338"/>
    </row>
    <row r="120" ht="45" customHeight="1">
      <c r="B120" s="339"/>
      <c r="C120" s="292" t="s">
        <v>772</v>
      </c>
      <c r="D120" s="292"/>
      <c r="E120" s="292"/>
      <c r="F120" s="292"/>
      <c r="G120" s="292"/>
      <c r="H120" s="292"/>
      <c r="I120" s="292"/>
      <c r="J120" s="292"/>
      <c r="K120" s="340"/>
    </row>
    <row r="121" ht="17.25" customHeight="1">
      <c r="B121" s="341"/>
      <c r="C121" s="316" t="s">
        <v>719</v>
      </c>
      <c r="D121" s="316"/>
      <c r="E121" s="316"/>
      <c r="F121" s="316" t="s">
        <v>720</v>
      </c>
      <c r="G121" s="317"/>
      <c r="H121" s="316" t="s">
        <v>109</v>
      </c>
      <c r="I121" s="316" t="s">
        <v>57</v>
      </c>
      <c r="J121" s="316" t="s">
        <v>721</v>
      </c>
      <c r="K121" s="342"/>
    </row>
    <row r="122" ht="17.25" customHeight="1">
      <c r="B122" s="341"/>
      <c r="C122" s="318" t="s">
        <v>722</v>
      </c>
      <c r="D122" s="318"/>
      <c r="E122" s="318"/>
      <c r="F122" s="319" t="s">
        <v>723</v>
      </c>
      <c r="G122" s="320"/>
      <c r="H122" s="318"/>
      <c r="I122" s="318"/>
      <c r="J122" s="318" t="s">
        <v>724</v>
      </c>
      <c r="K122" s="342"/>
    </row>
    <row r="123" ht="5.25" customHeight="1">
      <c r="B123" s="343"/>
      <c r="C123" s="321"/>
      <c r="D123" s="321"/>
      <c r="E123" s="321"/>
      <c r="F123" s="321"/>
      <c r="G123" s="302"/>
      <c r="H123" s="321"/>
      <c r="I123" s="321"/>
      <c r="J123" s="321"/>
      <c r="K123" s="344"/>
    </row>
    <row r="124" ht="15" customHeight="1">
      <c r="B124" s="343"/>
      <c r="C124" s="302" t="s">
        <v>728</v>
      </c>
      <c r="D124" s="321"/>
      <c r="E124" s="321"/>
      <c r="F124" s="323" t="s">
        <v>725</v>
      </c>
      <c r="G124" s="302"/>
      <c r="H124" s="302" t="s">
        <v>764</v>
      </c>
      <c r="I124" s="302" t="s">
        <v>727</v>
      </c>
      <c r="J124" s="302">
        <v>120</v>
      </c>
      <c r="K124" s="345"/>
    </row>
    <row r="125" ht="15" customHeight="1">
      <c r="B125" s="343"/>
      <c r="C125" s="302" t="s">
        <v>773</v>
      </c>
      <c r="D125" s="302"/>
      <c r="E125" s="302"/>
      <c r="F125" s="323" t="s">
        <v>725</v>
      </c>
      <c r="G125" s="302"/>
      <c r="H125" s="302" t="s">
        <v>774</v>
      </c>
      <c r="I125" s="302" t="s">
        <v>727</v>
      </c>
      <c r="J125" s="302" t="s">
        <v>775</v>
      </c>
      <c r="K125" s="345"/>
    </row>
    <row r="126" ht="15" customHeight="1">
      <c r="B126" s="343"/>
      <c r="C126" s="302" t="s">
        <v>674</v>
      </c>
      <c r="D126" s="302"/>
      <c r="E126" s="302"/>
      <c r="F126" s="323" t="s">
        <v>725</v>
      </c>
      <c r="G126" s="302"/>
      <c r="H126" s="302" t="s">
        <v>776</v>
      </c>
      <c r="I126" s="302" t="s">
        <v>727</v>
      </c>
      <c r="J126" s="302" t="s">
        <v>775</v>
      </c>
      <c r="K126" s="345"/>
    </row>
    <row r="127" ht="15" customHeight="1">
      <c r="B127" s="343"/>
      <c r="C127" s="302" t="s">
        <v>736</v>
      </c>
      <c r="D127" s="302"/>
      <c r="E127" s="302"/>
      <c r="F127" s="323" t="s">
        <v>731</v>
      </c>
      <c r="G127" s="302"/>
      <c r="H127" s="302" t="s">
        <v>737</v>
      </c>
      <c r="I127" s="302" t="s">
        <v>727</v>
      </c>
      <c r="J127" s="302">
        <v>15</v>
      </c>
      <c r="K127" s="345"/>
    </row>
    <row r="128" ht="15" customHeight="1">
      <c r="B128" s="343"/>
      <c r="C128" s="325" t="s">
        <v>738</v>
      </c>
      <c r="D128" s="325"/>
      <c r="E128" s="325"/>
      <c r="F128" s="326" t="s">
        <v>731</v>
      </c>
      <c r="G128" s="325"/>
      <c r="H128" s="325" t="s">
        <v>739</v>
      </c>
      <c r="I128" s="325" t="s">
        <v>727</v>
      </c>
      <c r="J128" s="325">
        <v>15</v>
      </c>
      <c r="K128" s="345"/>
    </row>
    <row r="129" ht="15" customHeight="1">
      <c r="B129" s="343"/>
      <c r="C129" s="325" t="s">
        <v>740</v>
      </c>
      <c r="D129" s="325"/>
      <c r="E129" s="325"/>
      <c r="F129" s="326" t="s">
        <v>731</v>
      </c>
      <c r="G129" s="325"/>
      <c r="H129" s="325" t="s">
        <v>741</v>
      </c>
      <c r="I129" s="325" t="s">
        <v>727</v>
      </c>
      <c r="J129" s="325">
        <v>20</v>
      </c>
      <c r="K129" s="345"/>
    </row>
    <row r="130" ht="15" customHeight="1">
      <c r="B130" s="343"/>
      <c r="C130" s="325" t="s">
        <v>742</v>
      </c>
      <c r="D130" s="325"/>
      <c r="E130" s="325"/>
      <c r="F130" s="326" t="s">
        <v>731</v>
      </c>
      <c r="G130" s="325"/>
      <c r="H130" s="325" t="s">
        <v>743</v>
      </c>
      <c r="I130" s="325" t="s">
        <v>727</v>
      </c>
      <c r="J130" s="325">
        <v>20</v>
      </c>
      <c r="K130" s="345"/>
    </row>
    <row r="131" ht="15" customHeight="1">
      <c r="B131" s="343"/>
      <c r="C131" s="302" t="s">
        <v>730</v>
      </c>
      <c r="D131" s="302"/>
      <c r="E131" s="302"/>
      <c r="F131" s="323" t="s">
        <v>731</v>
      </c>
      <c r="G131" s="302"/>
      <c r="H131" s="302" t="s">
        <v>764</v>
      </c>
      <c r="I131" s="302" t="s">
        <v>727</v>
      </c>
      <c r="J131" s="302">
        <v>50</v>
      </c>
      <c r="K131" s="345"/>
    </row>
    <row r="132" ht="15" customHeight="1">
      <c r="B132" s="343"/>
      <c r="C132" s="302" t="s">
        <v>744</v>
      </c>
      <c r="D132" s="302"/>
      <c r="E132" s="302"/>
      <c r="F132" s="323" t="s">
        <v>731</v>
      </c>
      <c r="G132" s="302"/>
      <c r="H132" s="302" t="s">
        <v>764</v>
      </c>
      <c r="I132" s="302" t="s">
        <v>727</v>
      </c>
      <c r="J132" s="302">
        <v>50</v>
      </c>
      <c r="K132" s="345"/>
    </row>
    <row r="133" ht="15" customHeight="1">
      <c r="B133" s="343"/>
      <c r="C133" s="302" t="s">
        <v>750</v>
      </c>
      <c r="D133" s="302"/>
      <c r="E133" s="302"/>
      <c r="F133" s="323" t="s">
        <v>731</v>
      </c>
      <c r="G133" s="302"/>
      <c r="H133" s="302" t="s">
        <v>764</v>
      </c>
      <c r="I133" s="302" t="s">
        <v>727</v>
      </c>
      <c r="J133" s="302">
        <v>50</v>
      </c>
      <c r="K133" s="345"/>
    </row>
    <row r="134" ht="15" customHeight="1">
      <c r="B134" s="343"/>
      <c r="C134" s="302" t="s">
        <v>752</v>
      </c>
      <c r="D134" s="302"/>
      <c r="E134" s="302"/>
      <c r="F134" s="323" t="s">
        <v>731</v>
      </c>
      <c r="G134" s="302"/>
      <c r="H134" s="302" t="s">
        <v>764</v>
      </c>
      <c r="I134" s="302" t="s">
        <v>727</v>
      </c>
      <c r="J134" s="302">
        <v>50</v>
      </c>
      <c r="K134" s="345"/>
    </row>
    <row r="135" ht="15" customHeight="1">
      <c r="B135" s="343"/>
      <c r="C135" s="302" t="s">
        <v>114</v>
      </c>
      <c r="D135" s="302"/>
      <c r="E135" s="302"/>
      <c r="F135" s="323" t="s">
        <v>731</v>
      </c>
      <c r="G135" s="302"/>
      <c r="H135" s="302" t="s">
        <v>777</v>
      </c>
      <c r="I135" s="302" t="s">
        <v>727</v>
      </c>
      <c r="J135" s="302">
        <v>255</v>
      </c>
      <c r="K135" s="345"/>
    </row>
    <row r="136" ht="15" customHeight="1">
      <c r="B136" s="343"/>
      <c r="C136" s="302" t="s">
        <v>754</v>
      </c>
      <c r="D136" s="302"/>
      <c r="E136" s="302"/>
      <c r="F136" s="323" t="s">
        <v>725</v>
      </c>
      <c r="G136" s="302"/>
      <c r="H136" s="302" t="s">
        <v>778</v>
      </c>
      <c r="I136" s="302" t="s">
        <v>756</v>
      </c>
      <c r="J136" s="302"/>
      <c r="K136" s="345"/>
    </row>
    <row r="137" ht="15" customHeight="1">
      <c r="B137" s="343"/>
      <c r="C137" s="302" t="s">
        <v>757</v>
      </c>
      <c r="D137" s="302"/>
      <c r="E137" s="302"/>
      <c r="F137" s="323" t="s">
        <v>725</v>
      </c>
      <c r="G137" s="302"/>
      <c r="H137" s="302" t="s">
        <v>779</v>
      </c>
      <c r="I137" s="302" t="s">
        <v>759</v>
      </c>
      <c r="J137" s="302"/>
      <c r="K137" s="345"/>
    </row>
    <row r="138" ht="15" customHeight="1">
      <c r="B138" s="343"/>
      <c r="C138" s="302" t="s">
        <v>760</v>
      </c>
      <c r="D138" s="302"/>
      <c r="E138" s="302"/>
      <c r="F138" s="323" t="s">
        <v>725</v>
      </c>
      <c r="G138" s="302"/>
      <c r="H138" s="302" t="s">
        <v>760</v>
      </c>
      <c r="I138" s="302" t="s">
        <v>759</v>
      </c>
      <c r="J138" s="302"/>
      <c r="K138" s="345"/>
    </row>
    <row r="139" ht="15" customHeight="1">
      <c r="B139" s="343"/>
      <c r="C139" s="302" t="s">
        <v>38</v>
      </c>
      <c r="D139" s="302"/>
      <c r="E139" s="302"/>
      <c r="F139" s="323" t="s">
        <v>725</v>
      </c>
      <c r="G139" s="302"/>
      <c r="H139" s="302" t="s">
        <v>780</v>
      </c>
      <c r="I139" s="302" t="s">
        <v>759</v>
      </c>
      <c r="J139" s="302"/>
      <c r="K139" s="345"/>
    </row>
    <row r="140" ht="15" customHeight="1">
      <c r="B140" s="343"/>
      <c r="C140" s="302" t="s">
        <v>781</v>
      </c>
      <c r="D140" s="302"/>
      <c r="E140" s="302"/>
      <c r="F140" s="323" t="s">
        <v>725</v>
      </c>
      <c r="G140" s="302"/>
      <c r="H140" s="302" t="s">
        <v>782</v>
      </c>
      <c r="I140" s="302" t="s">
        <v>759</v>
      </c>
      <c r="J140" s="302"/>
      <c r="K140" s="345"/>
    </row>
    <row r="141" ht="15" customHeight="1">
      <c r="B141" s="346"/>
      <c r="C141" s="347"/>
      <c r="D141" s="347"/>
      <c r="E141" s="347"/>
      <c r="F141" s="347"/>
      <c r="G141" s="347"/>
      <c r="H141" s="347"/>
      <c r="I141" s="347"/>
      <c r="J141" s="347"/>
      <c r="K141" s="348"/>
    </row>
    <row r="142" ht="18.75" customHeight="1">
      <c r="B142" s="298"/>
      <c r="C142" s="298"/>
      <c r="D142" s="298"/>
      <c r="E142" s="298"/>
      <c r="F142" s="335"/>
      <c r="G142" s="298"/>
      <c r="H142" s="298"/>
      <c r="I142" s="298"/>
      <c r="J142" s="298"/>
      <c r="K142" s="298"/>
    </row>
    <row r="143" ht="18.75" customHeight="1">
      <c r="B143" s="309"/>
      <c r="C143" s="309"/>
      <c r="D143" s="309"/>
      <c r="E143" s="309"/>
      <c r="F143" s="309"/>
      <c r="G143" s="309"/>
      <c r="H143" s="309"/>
      <c r="I143" s="309"/>
      <c r="J143" s="309"/>
      <c r="K143" s="309"/>
    </row>
    <row r="144" ht="7.5" customHeight="1">
      <c r="B144" s="310"/>
      <c r="C144" s="311"/>
      <c r="D144" s="311"/>
      <c r="E144" s="311"/>
      <c r="F144" s="311"/>
      <c r="G144" s="311"/>
      <c r="H144" s="311"/>
      <c r="I144" s="311"/>
      <c r="J144" s="311"/>
      <c r="K144" s="312"/>
    </row>
    <row r="145" ht="45" customHeight="1">
      <c r="B145" s="313"/>
      <c r="C145" s="314" t="s">
        <v>783</v>
      </c>
      <c r="D145" s="314"/>
      <c r="E145" s="314"/>
      <c r="F145" s="314"/>
      <c r="G145" s="314"/>
      <c r="H145" s="314"/>
      <c r="I145" s="314"/>
      <c r="J145" s="314"/>
      <c r="K145" s="315"/>
    </row>
    <row r="146" ht="17.25" customHeight="1">
      <c r="B146" s="313"/>
      <c r="C146" s="316" t="s">
        <v>719</v>
      </c>
      <c r="D146" s="316"/>
      <c r="E146" s="316"/>
      <c r="F146" s="316" t="s">
        <v>720</v>
      </c>
      <c r="G146" s="317"/>
      <c r="H146" s="316" t="s">
        <v>109</v>
      </c>
      <c r="I146" s="316" t="s">
        <v>57</v>
      </c>
      <c r="J146" s="316" t="s">
        <v>721</v>
      </c>
      <c r="K146" s="315"/>
    </row>
    <row r="147" ht="17.25" customHeight="1">
      <c r="B147" s="313"/>
      <c r="C147" s="318" t="s">
        <v>722</v>
      </c>
      <c r="D147" s="318"/>
      <c r="E147" s="318"/>
      <c r="F147" s="319" t="s">
        <v>723</v>
      </c>
      <c r="G147" s="320"/>
      <c r="H147" s="318"/>
      <c r="I147" s="318"/>
      <c r="J147" s="318" t="s">
        <v>724</v>
      </c>
      <c r="K147" s="315"/>
    </row>
    <row r="148" ht="5.25" customHeight="1">
      <c r="B148" s="324"/>
      <c r="C148" s="321"/>
      <c r="D148" s="321"/>
      <c r="E148" s="321"/>
      <c r="F148" s="321"/>
      <c r="G148" s="322"/>
      <c r="H148" s="321"/>
      <c r="I148" s="321"/>
      <c r="J148" s="321"/>
      <c r="K148" s="345"/>
    </row>
    <row r="149" ht="15" customHeight="1">
      <c r="B149" s="324"/>
      <c r="C149" s="349" t="s">
        <v>728</v>
      </c>
      <c r="D149" s="302"/>
      <c r="E149" s="302"/>
      <c r="F149" s="350" t="s">
        <v>725</v>
      </c>
      <c r="G149" s="302"/>
      <c r="H149" s="349" t="s">
        <v>764</v>
      </c>
      <c r="I149" s="349" t="s">
        <v>727</v>
      </c>
      <c r="J149" s="349">
        <v>120</v>
      </c>
      <c r="K149" s="345"/>
    </row>
    <row r="150" ht="15" customHeight="1">
      <c r="B150" s="324"/>
      <c r="C150" s="349" t="s">
        <v>773</v>
      </c>
      <c r="D150" s="302"/>
      <c r="E150" s="302"/>
      <c r="F150" s="350" t="s">
        <v>725</v>
      </c>
      <c r="G150" s="302"/>
      <c r="H150" s="349" t="s">
        <v>784</v>
      </c>
      <c r="I150" s="349" t="s">
        <v>727</v>
      </c>
      <c r="J150" s="349" t="s">
        <v>775</v>
      </c>
      <c r="K150" s="345"/>
    </row>
    <row r="151" ht="15" customHeight="1">
      <c r="B151" s="324"/>
      <c r="C151" s="349" t="s">
        <v>674</v>
      </c>
      <c r="D151" s="302"/>
      <c r="E151" s="302"/>
      <c r="F151" s="350" t="s">
        <v>725</v>
      </c>
      <c r="G151" s="302"/>
      <c r="H151" s="349" t="s">
        <v>785</v>
      </c>
      <c r="I151" s="349" t="s">
        <v>727</v>
      </c>
      <c r="J151" s="349" t="s">
        <v>775</v>
      </c>
      <c r="K151" s="345"/>
    </row>
    <row r="152" ht="15" customHeight="1">
      <c r="B152" s="324"/>
      <c r="C152" s="349" t="s">
        <v>730</v>
      </c>
      <c r="D152" s="302"/>
      <c r="E152" s="302"/>
      <c r="F152" s="350" t="s">
        <v>731</v>
      </c>
      <c r="G152" s="302"/>
      <c r="H152" s="349" t="s">
        <v>764</v>
      </c>
      <c r="I152" s="349" t="s">
        <v>727</v>
      </c>
      <c r="J152" s="349">
        <v>50</v>
      </c>
      <c r="K152" s="345"/>
    </row>
    <row r="153" ht="15" customHeight="1">
      <c r="B153" s="324"/>
      <c r="C153" s="349" t="s">
        <v>733</v>
      </c>
      <c r="D153" s="302"/>
      <c r="E153" s="302"/>
      <c r="F153" s="350" t="s">
        <v>725</v>
      </c>
      <c r="G153" s="302"/>
      <c r="H153" s="349" t="s">
        <v>764</v>
      </c>
      <c r="I153" s="349" t="s">
        <v>735</v>
      </c>
      <c r="J153" s="349"/>
      <c r="K153" s="345"/>
    </row>
    <row r="154" ht="15" customHeight="1">
      <c r="B154" s="324"/>
      <c r="C154" s="349" t="s">
        <v>744</v>
      </c>
      <c r="D154" s="302"/>
      <c r="E154" s="302"/>
      <c r="F154" s="350" t="s">
        <v>731</v>
      </c>
      <c r="G154" s="302"/>
      <c r="H154" s="349" t="s">
        <v>764</v>
      </c>
      <c r="I154" s="349" t="s">
        <v>727</v>
      </c>
      <c r="J154" s="349">
        <v>50</v>
      </c>
      <c r="K154" s="345"/>
    </row>
    <row r="155" ht="15" customHeight="1">
      <c r="B155" s="324"/>
      <c r="C155" s="349" t="s">
        <v>752</v>
      </c>
      <c r="D155" s="302"/>
      <c r="E155" s="302"/>
      <c r="F155" s="350" t="s">
        <v>731</v>
      </c>
      <c r="G155" s="302"/>
      <c r="H155" s="349" t="s">
        <v>764</v>
      </c>
      <c r="I155" s="349" t="s">
        <v>727</v>
      </c>
      <c r="J155" s="349">
        <v>50</v>
      </c>
      <c r="K155" s="345"/>
    </row>
    <row r="156" ht="15" customHeight="1">
      <c r="B156" s="324"/>
      <c r="C156" s="349" t="s">
        <v>750</v>
      </c>
      <c r="D156" s="302"/>
      <c r="E156" s="302"/>
      <c r="F156" s="350" t="s">
        <v>731</v>
      </c>
      <c r="G156" s="302"/>
      <c r="H156" s="349" t="s">
        <v>764</v>
      </c>
      <c r="I156" s="349" t="s">
        <v>727</v>
      </c>
      <c r="J156" s="349">
        <v>50</v>
      </c>
      <c r="K156" s="345"/>
    </row>
    <row r="157" ht="15" customHeight="1">
      <c r="B157" s="324"/>
      <c r="C157" s="349" t="s">
        <v>98</v>
      </c>
      <c r="D157" s="302"/>
      <c r="E157" s="302"/>
      <c r="F157" s="350" t="s">
        <v>725</v>
      </c>
      <c r="G157" s="302"/>
      <c r="H157" s="349" t="s">
        <v>786</v>
      </c>
      <c r="I157" s="349" t="s">
        <v>727</v>
      </c>
      <c r="J157" s="349" t="s">
        <v>787</v>
      </c>
      <c r="K157" s="345"/>
    </row>
    <row r="158" ht="15" customHeight="1">
      <c r="B158" s="324"/>
      <c r="C158" s="349" t="s">
        <v>788</v>
      </c>
      <c r="D158" s="302"/>
      <c r="E158" s="302"/>
      <c r="F158" s="350" t="s">
        <v>725</v>
      </c>
      <c r="G158" s="302"/>
      <c r="H158" s="349" t="s">
        <v>789</v>
      </c>
      <c r="I158" s="349" t="s">
        <v>759</v>
      </c>
      <c r="J158" s="349"/>
      <c r="K158" s="345"/>
    </row>
    <row r="159" ht="15" customHeight="1">
      <c r="B159" s="351"/>
      <c r="C159" s="333"/>
      <c r="D159" s="333"/>
      <c r="E159" s="333"/>
      <c r="F159" s="333"/>
      <c r="G159" s="333"/>
      <c r="H159" s="333"/>
      <c r="I159" s="333"/>
      <c r="J159" s="333"/>
      <c r="K159" s="352"/>
    </row>
    <row r="160" ht="18.75" customHeight="1">
      <c r="B160" s="298"/>
      <c r="C160" s="302"/>
      <c r="D160" s="302"/>
      <c r="E160" s="302"/>
      <c r="F160" s="323"/>
      <c r="G160" s="302"/>
      <c r="H160" s="302"/>
      <c r="I160" s="302"/>
      <c r="J160" s="302"/>
      <c r="K160" s="298"/>
    </row>
    <row r="161" ht="18.75" customHeight="1">
      <c r="B161" s="309"/>
      <c r="C161" s="309"/>
      <c r="D161" s="309"/>
      <c r="E161" s="309"/>
      <c r="F161" s="309"/>
      <c r="G161" s="309"/>
      <c r="H161" s="309"/>
      <c r="I161" s="309"/>
      <c r="J161" s="309"/>
      <c r="K161" s="309"/>
    </row>
    <row r="162" ht="7.5" customHeight="1">
      <c r="B162" s="288"/>
      <c r="C162" s="289"/>
      <c r="D162" s="289"/>
      <c r="E162" s="289"/>
      <c r="F162" s="289"/>
      <c r="G162" s="289"/>
      <c r="H162" s="289"/>
      <c r="I162" s="289"/>
      <c r="J162" s="289"/>
      <c r="K162" s="290"/>
    </row>
    <row r="163" ht="45" customHeight="1">
      <c r="B163" s="291"/>
      <c r="C163" s="292" t="s">
        <v>790</v>
      </c>
      <c r="D163" s="292"/>
      <c r="E163" s="292"/>
      <c r="F163" s="292"/>
      <c r="G163" s="292"/>
      <c r="H163" s="292"/>
      <c r="I163" s="292"/>
      <c r="J163" s="292"/>
      <c r="K163" s="293"/>
    </row>
    <row r="164" ht="17.25" customHeight="1">
      <c r="B164" s="291"/>
      <c r="C164" s="316" t="s">
        <v>719</v>
      </c>
      <c r="D164" s="316"/>
      <c r="E164" s="316"/>
      <c r="F164" s="316" t="s">
        <v>720</v>
      </c>
      <c r="G164" s="353"/>
      <c r="H164" s="354" t="s">
        <v>109</v>
      </c>
      <c r="I164" s="354" t="s">
        <v>57</v>
      </c>
      <c r="J164" s="316" t="s">
        <v>721</v>
      </c>
      <c r="K164" s="293"/>
    </row>
    <row r="165" ht="17.25" customHeight="1">
      <c r="B165" s="294"/>
      <c r="C165" s="318" t="s">
        <v>722</v>
      </c>
      <c r="D165" s="318"/>
      <c r="E165" s="318"/>
      <c r="F165" s="319" t="s">
        <v>723</v>
      </c>
      <c r="G165" s="355"/>
      <c r="H165" s="356"/>
      <c r="I165" s="356"/>
      <c r="J165" s="318" t="s">
        <v>724</v>
      </c>
      <c r="K165" s="296"/>
    </row>
    <row r="166" ht="5.25" customHeight="1">
      <c r="B166" s="324"/>
      <c r="C166" s="321"/>
      <c r="D166" s="321"/>
      <c r="E166" s="321"/>
      <c r="F166" s="321"/>
      <c r="G166" s="322"/>
      <c r="H166" s="321"/>
      <c r="I166" s="321"/>
      <c r="J166" s="321"/>
      <c r="K166" s="345"/>
    </row>
    <row r="167" ht="15" customHeight="1">
      <c r="B167" s="324"/>
      <c r="C167" s="302" t="s">
        <v>728</v>
      </c>
      <c r="D167" s="302"/>
      <c r="E167" s="302"/>
      <c r="F167" s="323" t="s">
        <v>725</v>
      </c>
      <c r="G167" s="302"/>
      <c r="H167" s="302" t="s">
        <v>764</v>
      </c>
      <c r="I167" s="302" t="s">
        <v>727</v>
      </c>
      <c r="J167" s="302">
        <v>120</v>
      </c>
      <c r="K167" s="345"/>
    </row>
    <row r="168" ht="15" customHeight="1">
      <c r="B168" s="324"/>
      <c r="C168" s="302" t="s">
        <v>773</v>
      </c>
      <c r="D168" s="302"/>
      <c r="E168" s="302"/>
      <c r="F168" s="323" t="s">
        <v>725</v>
      </c>
      <c r="G168" s="302"/>
      <c r="H168" s="302" t="s">
        <v>774</v>
      </c>
      <c r="I168" s="302" t="s">
        <v>727</v>
      </c>
      <c r="J168" s="302" t="s">
        <v>775</v>
      </c>
      <c r="K168" s="345"/>
    </row>
    <row r="169" ht="15" customHeight="1">
      <c r="B169" s="324"/>
      <c r="C169" s="302" t="s">
        <v>674</v>
      </c>
      <c r="D169" s="302"/>
      <c r="E169" s="302"/>
      <c r="F169" s="323" t="s">
        <v>725</v>
      </c>
      <c r="G169" s="302"/>
      <c r="H169" s="302" t="s">
        <v>791</v>
      </c>
      <c r="I169" s="302" t="s">
        <v>727</v>
      </c>
      <c r="J169" s="302" t="s">
        <v>775</v>
      </c>
      <c r="K169" s="345"/>
    </row>
    <row r="170" ht="15" customHeight="1">
      <c r="B170" s="324"/>
      <c r="C170" s="302" t="s">
        <v>730</v>
      </c>
      <c r="D170" s="302"/>
      <c r="E170" s="302"/>
      <c r="F170" s="323" t="s">
        <v>731</v>
      </c>
      <c r="G170" s="302"/>
      <c r="H170" s="302" t="s">
        <v>791</v>
      </c>
      <c r="I170" s="302" t="s">
        <v>727</v>
      </c>
      <c r="J170" s="302">
        <v>50</v>
      </c>
      <c r="K170" s="345"/>
    </row>
    <row r="171" ht="15" customHeight="1">
      <c r="B171" s="324"/>
      <c r="C171" s="302" t="s">
        <v>733</v>
      </c>
      <c r="D171" s="302"/>
      <c r="E171" s="302"/>
      <c r="F171" s="323" t="s">
        <v>725</v>
      </c>
      <c r="G171" s="302"/>
      <c r="H171" s="302" t="s">
        <v>791</v>
      </c>
      <c r="I171" s="302" t="s">
        <v>735</v>
      </c>
      <c r="J171" s="302"/>
      <c r="K171" s="345"/>
    </row>
    <row r="172" ht="15" customHeight="1">
      <c r="B172" s="324"/>
      <c r="C172" s="302" t="s">
        <v>744</v>
      </c>
      <c r="D172" s="302"/>
      <c r="E172" s="302"/>
      <c r="F172" s="323" t="s">
        <v>731</v>
      </c>
      <c r="G172" s="302"/>
      <c r="H172" s="302" t="s">
        <v>791</v>
      </c>
      <c r="I172" s="302" t="s">
        <v>727</v>
      </c>
      <c r="J172" s="302">
        <v>50</v>
      </c>
      <c r="K172" s="345"/>
    </row>
    <row r="173" ht="15" customHeight="1">
      <c r="B173" s="324"/>
      <c r="C173" s="302" t="s">
        <v>752</v>
      </c>
      <c r="D173" s="302"/>
      <c r="E173" s="302"/>
      <c r="F173" s="323" t="s">
        <v>731</v>
      </c>
      <c r="G173" s="302"/>
      <c r="H173" s="302" t="s">
        <v>791</v>
      </c>
      <c r="I173" s="302" t="s">
        <v>727</v>
      </c>
      <c r="J173" s="302">
        <v>50</v>
      </c>
      <c r="K173" s="345"/>
    </row>
    <row r="174" ht="15" customHeight="1">
      <c r="B174" s="324"/>
      <c r="C174" s="302" t="s">
        <v>750</v>
      </c>
      <c r="D174" s="302"/>
      <c r="E174" s="302"/>
      <c r="F174" s="323" t="s">
        <v>731</v>
      </c>
      <c r="G174" s="302"/>
      <c r="H174" s="302" t="s">
        <v>791</v>
      </c>
      <c r="I174" s="302" t="s">
        <v>727</v>
      </c>
      <c r="J174" s="302">
        <v>50</v>
      </c>
      <c r="K174" s="345"/>
    </row>
    <row r="175" ht="15" customHeight="1">
      <c r="B175" s="324"/>
      <c r="C175" s="302" t="s">
        <v>108</v>
      </c>
      <c r="D175" s="302"/>
      <c r="E175" s="302"/>
      <c r="F175" s="323" t="s">
        <v>725</v>
      </c>
      <c r="G175" s="302"/>
      <c r="H175" s="302" t="s">
        <v>792</v>
      </c>
      <c r="I175" s="302" t="s">
        <v>793</v>
      </c>
      <c r="J175" s="302"/>
      <c r="K175" s="345"/>
    </row>
    <row r="176" ht="15" customHeight="1">
      <c r="B176" s="324"/>
      <c r="C176" s="302" t="s">
        <v>57</v>
      </c>
      <c r="D176" s="302"/>
      <c r="E176" s="302"/>
      <c r="F176" s="323" t="s">
        <v>725</v>
      </c>
      <c r="G176" s="302"/>
      <c r="H176" s="302" t="s">
        <v>794</v>
      </c>
      <c r="I176" s="302" t="s">
        <v>795</v>
      </c>
      <c r="J176" s="302">
        <v>1</v>
      </c>
      <c r="K176" s="345"/>
    </row>
    <row r="177" ht="15" customHeight="1">
      <c r="B177" s="324"/>
      <c r="C177" s="302" t="s">
        <v>53</v>
      </c>
      <c r="D177" s="302"/>
      <c r="E177" s="302"/>
      <c r="F177" s="323" t="s">
        <v>725</v>
      </c>
      <c r="G177" s="302"/>
      <c r="H177" s="302" t="s">
        <v>796</v>
      </c>
      <c r="I177" s="302" t="s">
        <v>727</v>
      </c>
      <c r="J177" s="302">
        <v>20</v>
      </c>
      <c r="K177" s="345"/>
    </row>
    <row r="178" ht="15" customHeight="1">
      <c r="B178" s="324"/>
      <c r="C178" s="302" t="s">
        <v>109</v>
      </c>
      <c r="D178" s="302"/>
      <c r="E178" s="302"/>
      <c r="F178" s="323" t="s">
        <v>725</v>
      </c>
      <c r="G178" s="302"/>
      <c r="H178" s="302" t="s">
        <v>797</v>
      </c>
      <c r="I178" s="302" t="s">
        <v>727</v>
      </c>
      <c r="J178" s="302">
        <v>255</v>
      </c>
      <c r="K178" s="345"/>
    </row>
    <row r="179" ht="15" customHeight="1">
      <c r="B179" s="324"/>
      <c r="C179" s="302" t="s">
        <v>110</v>
      </c>
      <c r="D179" s="302"/>
      <c r="E179" s="302"/>
      <c r="F179" s="323" t="s">
        <v>725</v>
      </c>
      <c r="G179" s="302"/>
      <c r="H179" s="302" t="s">
        <v>690</v>
      </c>
      <c r="I179" s="302" t="s">
        <v>727</v>
      </c>
      <c r="J179" s="302">
        <v>10</v>
      </c>
      <c r="K179" s="345"/>
    </row>
    <row r="180" ht="15" customHeight="1">
      <c r="B180" s="324"/>
      <c r="C180" s="302" t="s">
        <v>111</v>
      </c>
      <c r="D180" s="302"/>
      <c r="E180" s="302"/>
      <c r="F180" s="323" t="s">
        <v>725</v>
      </c>
      <c r="G180" s="302"/>
      <c r="H180" s="302" t="s">
        <v>798</v>
      </c>
      <c r="I180" s="302" t="s">
        <v>759</v>
      </c>
      <c r="J180" s="302"/>
      <c r="K180" s="345"/>
    </row>
    <row r="181" ht="15" customHeight="1">
      <c r="B181" s="324"/>
      <c r="C181" s="302" t="s">
        <v>799</v>
      </c>
      <c r="D181" s="302"/>
      <c r="E181" s="302"/>
      <c r="F181" s="323" t="s">
        <v>725</v>
      </c>
      <c r="G181" s="302"/>
      <c r="H181" s="302" t="s">
        <v>800</v>
      </c>
      <c r="I181" s="302" t="s">
        <v>759</v>
      </c>
      <c r="J181" s="302"/>
      <c r="K181" s="345"/>
    </row>
    <row r="182" ht="15" customHeight="1">
      <c r="B182" s="324"/>
      <c r="C182" s="302" t="s">
        <v>788</v>
      </c>
      <c r="D182" s="302"/>
      <c r="E182" s="302"/>
      <c r="F182" s="323" t="s">
        <v>725</v>
      </c>
      <c r="G182" s="302"/>
      <c r="H182" s="302" t="s">
        <v>801</v>
      </c>
      <c r="I182" s="302" t="s">
        <v>759</v>
      </c>
      <c r="J182" s="302"/>
      <c r="K182" s="345"/>
    </row>
    <row r="183" ht="15" customHeight="1">
      <c r="B183" s="324"/>
      <c r="C183" s="302" t="s">
        <v>113</v>
      </c>
      <c r="D183" s="302"/>
      <c r="E183" s="302"/>
      <c r="F183" s="323" t="s">
        <v>731</v>
      </c>
      <c r="G183" s="302"/>
      <c r="H183" s="302" t="s">
        <v>802</v>
      </c>
      <c r="I183" s="302" t="s">
        <v>727</v>
      </c>
      <c r="J183" s="302">
        <v>50</v>
      </c>
      <c r="K183" s="345"/>
    </row>
    <row r="184" ht="15" customHeight="1">
      <c r="B184" s="324"/>
      <c r="C184" s="302" t="s">
        <v>803</v>
      </c>
      <c r="D184" s="302"/>
      <c r="E184" s="302"/>
      <c r="F184" s="323" t="s">
        <v>731</v>
      </c>
      <c r="G184" s="302"/>
      <c r="H184" s="302" t="s">
        <v>804</v>
      </c>
      <c r="I184" s="302" t="s">
        <v>805</v>
      </c>
      <c r="J184" s="302"/>
      <c r="K184" s="345"/>
    </row>
    <row r="185" ht="15" customHeight="1">
      <c r="B185" s="324"/>
      <c r="C185" s="302" t="s">
        <v>806</v>
      </c>
      <c r="D185" s="302"/>
      <c r="E185" s="302"/>
      <c r="F185" s="323" t="s">
        <v>731</v>
      </c>
      <c r="G185" s="302"/>
      <c r="H185" s="302" t="s">
        <v>807</v>
      </c>
      <c r="I185" s="302" t="s">
        <v>805</v>
      </c>
      <c r="J185" s="302"/>
      <c r="K185" s="345"/>
    </row>
    <row r="186" ht="15" customHeight="1">
      <c r="B186" s="324"/>
      <c r="C186" s="302" t="s">
        <v>808</v>
      </c>
      <c r="D186" s="302"/>
      <c r="E186" s="302"/>
      <c r="F186" s="323" t="s">
        <v>731</v>
      </c>
      <c r="G186" s="302"/>
      <c r="H186" s="302" t="s">
        <v>809</v>
      </c>
      <c r="I186" s="302" t="s">
        <v>805</v>
      </c>
      <c r="J186" s="302"/>
      <c r="K186" s="345"/>
    </row>
    <row r="187" ht="15" customHeight="1">
      <c r="B187" s="324"/>
      <c r="C187" s="357" t="s">
        <v>810</v>
      </c>
      <c r="D187" s="302"/>
      <c r="E187" s="302"/>
      <c r="F187" s="323" t="s">
        <v>731</v>
      </c>
      <c r="G187" s="302"/>
      <c r="H187" s="302" t="s">
        <v>811</v>
      </c>
      <c r="I187" s="302" t="s">
        <v>812</v>
      </c>
      <c r="J187" s="358" t="s">
        <v>813</v>
      </c>
      <c r="K187" s="345"/>
    </row>
    <row r="188" ht="15" customHeight="1">
      <c r="B188" s="324"/>
      <c r="C188" s="308" t="s">
        <v>42</v>
      </c>
      <c r="D188" s="302"/>
      <c r="E188" s="302"/>
      <c r="F188" s="323" t="s">
        <v>725</v>
      </c>
      <c r="G188" s="302"/>
      <c r="H188" s="298" t="s">
        <v>814</v>
      </c>
      <c r="I188" s="302" t="s">
        <v>815</v>
      </c>
      <c r="J188" s="302"/>
      <c r="K188" s="345"/>
    </row>
    <row r="189" ht="15" customHeight="1">
      <c r="B189" s="324"/>
      <c r="C189" s="308" t="s">
        <v>816</v>
      </c>
      <c r="D189" s="302"/>
      <c r="E189" s="302"/>
      <c r="F189" s="323" t="s">
        <v>725</v>
      </c>
      <c r="G189" s="302"/>
      <c r="H189" s="302" t="s">
        <v>817</v>
      </c>
      <c r="I189" s="302" t="s">
        <v>759</v>
      </c>
      <c r="J189" s="302"/>
      <c r="K189" s="345"/>
    </row>
    <row r="190" ht="15" customHeight="1">
      <c r="B190" s="324"/>
      <c r="C190" s="308" t="s">
        <v>818</v>
      </c>
      <c r="D190" s="302"/>
      <c r="E190" s="302"/>
      <c r="F190" s="323" t="s">
        <v>725</v>
      </c>
      <c r="G190" s="302"/>
      <c r="H190" s="302" t="s">
        <v>819</v>
      </c>
      <c r="I190" s="302" t="s">
        <v>759</v>
      </c>
      <c r="J190" s="302"/>
      <c r="K190" s="345"/>
    </row>
    <row r="191" ht="15" customHeight="1">
      <c r="B191" s="324"/>
      <c r="C191" s="308" t="s">
        <v>820</v>
      </c>
      <c r="D191" s="302"/>
      <c r="E191" s="302"/>
      <c r="F191" s="323" t="s">
        <v>731</v>
      </c>
      <c r="G191" s="302"/>
      <c r="H191" s="302" t="s">
        <v>821</v>
      </c>
      <c r="I191" s="302" t="s">
        <v>759</v>
      </c>
      <c r="J191" s="302"/>
      <c r="K191" s="345"/>
    </row>
    <row r="192" ht="15" customHeight="1">
      <c r="B192" s="351"/>
      <c r="C192" s="359"/>
      <c r="D192" s="333"/>
      <c r="E192" s="333"/>
      <c r="F192" s="333"/>
      <c r="G192" s="333"/>
      <c r="H192" s="333"/>
      <c r="I192" s="333"/>
      <c r="J192" s="333"/>
      <c r="K192" s="352"/>
    </row>
    <row r="193" ht="18.75" customHeight="1">
      <c r="B193" s="298"/>
      <c r="C193" s="302"/>
      <c r="D193" s="302"/>
      <c r="E193" s="302"/>
      <c r="F193" s="323"/>
      <c r="G193" s="302"/>
      <c r="H193" s="302"/>
      <c r="I193" s="302"/>
      <c r="J193" s="302"/>
      <c r="K193" s="298"/>
    </row>
    <row r="194" ht="18.75" customHeight="1">
      <c r="B194" s="298"/>
      <c r="C194" s="302"/>
      <c r="D194" s="302"/>
      <c r="E194" s="302"/>
      <c r="F194" s="323"/>
      <c r="G194" s="302"/>
      <c r="H194" s="302"/>
      <c r="I194" s="302"/>
      <c r="J194" s="302"/>
      <c r="K194" s="298"/>
    </row>
    <row r="195" ht="18.75" customHeight="1">
      <c r="B195" s="309"/>
      <c r="C195" s="309"/>
      <c r="D195" s="309"/>
      <c r="E195" s="309"/>
      <c r="F195" s="309"/>
      <c r="G195" s="309"/>
      <c r="H195" s="309"/>
      <c r="I195" s="309"/>
      <c r="J195" s="309"/>
      <c r="K195" s="309"/>
    </row>
    <row r="196" ht="13.5">
      <c r="B196" s="288"/>
      <c r="C196" s="289"/>
      <c r="D196" s="289"/>
      <c r="E196" s="289"/>
      <c r="F196" s="289"/>
      <c r="G196" s="289"/>
      <c r="H196" s="289"/>
      <c r="I196" s="289"/>
      <c r="J196" s="289"/>
      <c r="K196" s="290"/>
    </row>
    <row r="197" ht="21">
      <c r="B197" s="291"/>
      <c r="C197" s="292" t="s">
        <v>822</v>
      </c>
      <c r="D197" s="292"/>
      <c r="E197" s="292"/>
      <c r="F197" s="292"/>
      <c r="G197" s="292"/>
      <c r="H197" s="292"/>
      <c r="I197" s="292"/>
      <c r="J197" s="292"/>
      <c r="K197" s="293"/>
    </row>
    <row r="198" ht="25.5" customHeight="1">
      <c r="B198" s="291"/>
      <c r="C198" s="360" t="s">
        <v>823</v>
      </c>
      <c r="D198" s="360"/>
      <c r="E198" s="360"/>
      <c r="F198" s="360" t="s">
        <v>824</v>
      </c>
      <c r="G198" s="361"/>
      <c r="H198" s="360" t="s">
        <v>825</v>
      </c>
      <c r="I198" s="360"/>
      <c r="J198" s="360"/>
      <c r="K198" s="293"/>
    </row>
    <row r="199" ht="5.25" customHeight="1">
      <c r="B199" s="324"/>
      <c r="C199" s="321"/>
      <c r="D199" s="321"/>
      <c r="E199" s="321"/>
      <c r="F199" s="321"/>
      <c r="G199" s="302"/>
      <c r="H199" s="321"/>
      <c r="I199" s="321"/>
      <c r="J199" s="321"/>
      <c r="K199" s="345"/>
    </row>
    <row r="200" ht="15" customHeight="1">
      <c r="B200" s="324"/>
      <c r="C200" s="302" t="s">
        <v>815</v>
      </c>
      <c r="D200" s="302"/>
      <c r="E200" s="302"/>
      <c r="F200" s="323" t="s">
        <v>43</v>
      </c>
      <c r="G200" s="302"/>
      <c r="H200" s="302" t="s">
        <v>826</v>
      </c>
      <c r="I200" s="302"/>
      <c r="J200" s="302"/>
      <c r="K200" s="345"/>
    </row>
    <row r="201" ht="15" customHeight="1">
      <c r="B201" s="324"/>
      <c r="C201" s="330"/>
      <c r="D201" s="302"/>
      <c r="E201" s="302"/>
      <c r="F201" s="323" t="s">
        <v>44</v>
      </c>
      <c r="G201" s="302"/>
      <c r="H201" s="302" t="s">
        <v>827</v>
      </c>
      <c r="I201" s="302"/>
      <c r="J201" s="302"/>
      <c r="K201" s="345"/>
    </row>
    <row r="202" ht="15" customHeight="1">
      <c r="B202" s="324"/>
      <c r="C202" s="330"/>
      <c r="D202" s="302"/>
      <c r="E202" s="302"/>
      <c r="F202" s="323" t="s">
        <v>47</v>
      </c>
      <c r="G202" s="302"/>
      <c r="H202" s="302" t="s">
        <v>828</v>
      </c>
      <c r="I202" s="302"/>
      <c r="J202" s="302"/>
      <c r="K202" s="345"/>
    </row>
    <row r="203" ht="15" customHeight="1">
      <c r="B203" s="324"/>
      <c r="C203" s="302"/>
      <c r="D203" s="302"/>
      <c r="E203" s="302"/>
      <c r="F203" s="323" t="s">
        <v>45</v>
      </c>
      <c r="G203" s="302"/>
      <c r="H203" s="302" t="s">
        <v>829</v>
      </c>
      <c r="I203" s="302"/>
      <c r="J203" s="302"/>
      <c r="K203" s="345"/>
    </row>
    <row r="204" ht="15" customHeight="1">
      <c r="B204" s="324"/>
      <c r="C204" s="302"/>
      <c r="D204" s="302"/>
      <c r="E204" s="302"/>
      <c r="F204" s="323" t="s">
        <v>46</v>
      </c>
      <c r="G204" s="302"/>
      <c r="H204" s="302" t="s">
        <v>830</v>
      </c>
      <c r="I204" s="302"/>
      <c r="J204" s="302"/>
      <c r="K204" s="345"/>
    </row>
    <row r="205" ht="15" customHeight="1">
      <c r="B205" s="324"/>
      <c r="C205" s="302"/>
      <c r="D205" s="302"/>
      <c r="E205" s="302"/>
      <c r="F205" s="323"/>
      <c r="G205" s="302"/>
      <c r="H205" s="302"/>
      <c r="I205" s="302"/>
      <c r="J205" s="302"/>
      <c r="K205" s="345"/>
    </row>
    <row r="206" ht="15" customHeight="1">
      <c r="B206" s="324"/>
      <c r="C206" s="302" t="s">
        <v>771</v>
      </c>
      <c r="D206" s="302"/>
      <c r="E206" s="302"/>
      <c r="F206" s="323" t="s">
        <v>79</v>
      </c>
      <c r="G206" s="302"/>
      <c r="H206" s="302" t="s">
        <v>831</v>
      </c>
      <c r="I206" s="302"/>
      <c r="J206" s="302"/>
      <c r="K206" s="345"/>
    </row>
    <row r="207" ht="15" customHeight="1">
      <c r="B207" s="324"/>
      <c r="C207" s="330"/>
      <c r="D207" s="302"/>
      <c r="E207" s="302"/>
      <c r="F207" s="323" t="s">
        <v>670</v>
      </c>
      <c r="G207" s="302"/>
      <c r="H207" s="302" t="s">
        <v>671</v>
      </c>
      <c r="I207" s="302"/>
      <c r="J207" s="302"/>
      <c r="K207" s="345"/>
    </row>
    <row r="208" ht="15" customHeight="1">
      <c r="B208" s="324"/>
      <c r="C208" s="302"/>
      <c r="D208" s="302"/>
      <c r="E208" s="302"/>
      <c r="F208" s="323" t="s">
        <v>668</v>
      </c>
      <c r="G208" s="302"/>
      <c r="H208" s="302" t="s">
        <v>832</v>
      </c>
      <c r="I208" s="302"/>
      <c r="J208" s="302"/>
      <c r="K208" s="345"/>
    </row>
    <row r="209" ht="15" customHeight="1">
      <c r="B209" s="362"/>
      <c r="C209" s="330"/>
      <c r="D209" s="330"/>
      <c r="E209" s="330"/>
      <c r="F209" s="323" t="s">
        <v>672</v>
      </c>
      <c r="G209" s="308"/>
      <c r="H209" s="349" t="s">
        <v>673</v>
      </c>
      <c r="I209" s="349"/>
      <c r="J209" s="349"/>
      <c r="K209" s="363"/>
    </row>
    <row r="210" ht="15" customHeight="1">
      <c r="B210" s="362"/>
      <c r="C210" s="330"/>
      <c r="D210" s="330"/>
      <c r="E210" s="330"/>
      <c r="F210" s="323" t="s">
        <v>650</v>
      </c>
      <c r="G210" s="308"/>
      <c r="H210" s="349" t="s">
        <v>163</v>
      </c>
      <c r="I210" s="349"/>
      <c r="J210" s="349"/>
      <c r="K210" s="363"/>
    </row>
    <row r="211" ht="15" customHeight="1">
      <c r="B211" s="362"/>
      <c r="C211" s="330"/>
      <c r="D211" s="330"/>
      <c r="E211" s="330"/>
      <c r="F211" s="364"/>
      <c r="G211" s="308"/>
      <c r="H211" s="365"/>
      <c r="I211" s="365"/>
      <c r="J211" s="365"/>
      <c r="K211" s="363"/>
    </row>
    <row r="212" ht="15" customHeight="1">
      <c r="B212" s="362"/>
      <c r="C212" s="302" t="s">
        <v>795</v>
      </c>
      <c r="D212" s="330"/>
      <c r="E212" s="330"/>
      <c r="F212" s="323">
        <v>1</v>
      </c>
      <c r="G212" s="308"/>
      <c r="H212" s="349" t="s">
        <v>833</v>
      </c>
      <c r="I212" s="349"/>
      <c r="J212" s="349"/>
      <c r="K212" s="363"/>
    </row>
    <row r="213" ht="15" customHeight="1">
      <c r="B213" s="362"/>
      <c r="C213" s="330"/>
      <c r="D213" s="330"/>
      <c r="E213" s="330"/>
      <c r="F213" s="323">
        <v>2</v>
      </c>
      <c r="G213" s="308"/>
      <c r="H213" s="349" t="s">
        <v>834</v>
      </c>
      <c r="I213" s="349"/>
      <c r="J213" s="349"/>
      <c r="K213" s="363"/>
    </row>
    <row r="214" ht="15" customHeight="1">
      <c r="B214" s="362"/>
      <c r="C214" s="330"/>
      <c r="D214" s="330"/>
      <c r="E214" s="330"/>
      <c r="F214" s="323">
        <v>3</v>
      </c>
      <c r="G214" s="308"/>
      <c r="H214" s="349" t="s">
        <v>835</v>
      </c>
      <c r="I214" s="349"/>
      <c r="J214" s="349"/>
      <c r="K214" s="363"/>
    </row>
    <row r="215" ht="15" customHeight="1">
      <c r="B215" s="362"/>
      <c r="C215" s="330"/>
      <c r="D215" s="330"/>
      <c r="E215" s="330"/>
      <c r="F215" s="323">
        <v>4</v>
      </c>
      <c r="G215" s="308"/>
      <c r="H215" s="349" t="s">
        <v>836</v>
      </c>
      <c r="I215" s="349"/>
      <c r="J215" s="349"/>
      <c r="K215" s="363"/>
    </row>
    <row r="216" ht="12.75" customHeight="1">
      <c r="B216" s="366"/>
      <c r="C216" s="367"/>
      <c r="D216" s="367"/>
      <c r="E216" s="367"/>
      <c r="F216" s="367"/>
      <c r="G216" s="367"/>
      <c r="H216" s="367"/>
      <c r="I216" s="367"/>
      <c r="J216" s="367"/>
      <c r="K216" s="368"/>
    </row>
  </sheetData>
  <sheetProtection autoFilter="0" deleteColumns="0" deleteRows="0" formatCells="0" formatColumns="0" formatRows="0" insertColumns="0" insertHyperlinks="0" insertRows="0" pivotTables="0" sort="0"/>
  <mergeCells count="77">
    <mergeCell ref="H215:J215"/>
    <mergeCell ref="H208:J208"/>
    <mergeCell ref="H203:J203"/>
    <mergeCell ref="H201:J201"/>
    <mergeCell ref="H212:J212"/>
    <mergeCell ref="H214:J214"/>
    <mergeCell ref="H213:J213"/>
    <mergeCell ref="H210:J210"/>
    <mergeCell ref="H209:J209"/>
    <mergeCell ref="H207:J207"/>
    <mergeCell ref="H198:J198"/>
    <mergeCell ref="C197:J197"/>
    <mergeCell ref="H206:J206"/>
    <mergeCell ref="H204:J204"/>
    <mergeCell ref="H202:J202"/>
    <mergeCell ref="H200:J200"/>
    <mergeCell ref="C163:J163"/>
    <mergeCell ref="C120:J120"/>
    <mergeCell ref="C145:J145"/>
    <mergeCell ref="C100:J100"/>
    <mergeCell ref="C73:J73"/>
    <mergeCell ref="D68:J68"/>
    <mergeCell ref="D66:J66"/>
    <mergeCell ref="D65:J65"/>
    <mergeCell ref="D67:J67"/>
    <mergeCell ref="D64:J64"/>
    <mergeCell ref="D59:J59"/>
    <mergeCell ref="D60:J60"/>
    <mergeCell ref="D63:J63"/>
    <mergeCell ref="D61:J61"/>
    <mergeCell ref="D58:J58"/>
    <mergeCell ref="D57:J57"/>
    <mergeCell ref="D56:J56"/>
    <mergeCell ref="D45:J45"/>
    <mergeCell ref="C50:J50"/>
    <mergeCell ref="C52:J52"/>
    <mergeCell ref="C53:J53"/>
    <mergeCell ref="C55:J55"/>
    <mergeCell ref="D49:J49"/>
    <mergeCell ref="E48:J48"/>
    <mergeCell ref="E47:J47"/>
    <mergeCell ref="E46:J46"/>
    <mergeCell ref="G43:J43"/>
    <mergeCell ref="G42:J42"/>
    <mergeCell ref="D33:J33"/>
    <mergeCell ref="G38:J38"/>
    <mergeCell ref="G39:J39"/>
    <mergeCell ref="G40:J40"/>
    <mergeCell ref="G41:J41"/>
    <mergeCell ref="G34:J34"/>
    <mergeCell ref="G35:J35"/>
    <mergeCell ref="G36:J36"/>
    <mergeCell ref="G37:J37"/>
    <mergeCell ref="D31:J31"/>
    <mergeCell ref="D32:J32"/>
    <mergeCell ref="D29:J29"/>
    <mergeCell ref="D28:J28"/>
    <mergeCell ref="D26:J26"/>
    <mergeCell ref="C23:J23"/>
    <mergeCell ref="D25:J25"/>
    <mergeCell ref="C24:J24"/>
    <mergeCell ref="F18:J18"/>
    <mergeCell ref="F21:J21"/>
    <mergeCell ref="F19:J19"/>
    <mergeCell ref="F20:J20"/>
    <mergeCell ref="F17:J17"/>
    <mergeCell ref="C3:J3"/>
    <mergeCell ref="C9:J9"/>
    <mergeCell ref="D11:J11"/>
    <mergeCell ref="D14:J14"/>
    <mergeCell ref="D15:J15"/>
    <mergeCell ref="F16:J16"/>
    <mergeCell ref="D10:J10"/>
    <mergeCell ref="D13:J13"/>
    <mergeCell ref="C4:J4"/>
    <mergeCell ref="C6:J6"/>
    <mergeCell ref="C7:J7"/>
  </mergeCells>
  <pageMargins left="0.5902778" right="0.5902778" top="0.5902778" bottom="0.5902778" header="0" footer="0"/>
  <pageSetup r:id="rId1"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DESKTOP-5HHOM8P\Uzivatel</dc:creator>
  <cp:lastModifiedBy>DESKTOP-5HHOM8P\Uzivatel</cp:lastModifiedBy>
  <dcterms:created xsi:type="dcterms:W3CDTF">2018-08-24T07:43:08Z</dcterms:created>
  <dcterms:modified xsi:type="dcterms:W3CDTF">2018-08-24T07:43:30Z</dcterms:modified>
</cp:coreProperties>
</file>